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ttps://ksuemailprod.sharepoint.com/sites/PFStaff-Admin/Shared Documents/Admin/Counselor Resources/Education Financial Plan/"/>
    </mc:Choice>
  </mc:AlternateContent>
  <xr:revisionPtr revIDLastSave="721" documentId="8_{4E4EF650-9F28-4B49-BFB8-36BAE5086C9E}" xr6:coauthVersionLast="47" xr6:coauthVersionMax="47" xr10:uidLastSave="{00AA1699-D99D-4741-82F1-B32047FA04F6}"/>
  <bookViews>
    <workbookView xWindow="-120" yWindow="-120" windowWidth="51840" windowHeight="21120" xr2:uid="{00000000-000D-0000-FFFF-FFFF00000000}"/>
  </bookViews>
  <sheets>
    <sheet name="Costs &amp; Resources" sheetId="2" r:id="rId1"/>
    <sheet name="Spending Plan - ON Campus" sheetId="16" r:id="rId2"/>
    <sheet name="Spending Plan - OFF Campus" sheetId="15" r:id="rId3"/>
    <sheet name="Campus Resources" sheetId="8" r:id="rId4"/>
    <sheet name="Fees" sheetId="9" r:id="rId5"/>
  </sheets>
  <definedNames>
    <definedName name="Z_13445976_5095_495F_B077_64D8D30B9536_.wvu.Rows" localSheetId="0" hidden="1">'Costs &amp; Resources'!#REF!</definedName>
  </definedNames>
  <calcPr calcId="191028"/>
  <customWorkbookViews>
    <customWorkbookView name="Anabelle Sanko - Personal View" guid="{13445976-5095-495F-B077-64D8D30B9536}" mergeInterval="0" personalView="1" maximized="1" xWindow="1672" yWindow="-13" windowWidth="1696" windowHeight="1026" activeSheetId="2"/>
    <customWorkbookView name="Jodi Kaus - Personal View" guid="{0C0220E7-9143-4843-A65B-3E7E526898B1}" mergeInterval="0" personalView="1" maximized="1" xWindow="1912" yWindow="-8" windowWidth="1936" windowHeight="1056" activeSheetId="2"/>
    <customWorkbookView name="Jaden Blansett - Personal View" guid="{C092AED6-F11B-4232-A1E0-328235921869}" mergeInterval="0" personalView="1" maximized="1" xWindow="1672" yWindow="-10"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5" l="1"/>
  <c r="Q25" i="2"/>
  <c r="T25" i="2"/>
  <c r="N25" i="2"/>
  <c r="K25" i="2"/>
  <c r="H25" i="2"/>
  <c r="E25" i="2"/>
  <c r="C10" i="2"/>
  <c r="S10" i="2"/>
  <c r="R10" i="2"/>
  <c r="P10" i="2"/>
  <c r="O10" i="2"/>
  <c r="M10" i="2"/>
  <c r="L10" i="2"/>
  <c r="J10" i="2"/>
  <c r="I10" i="2"/>
  <c r="I11" i="2" s="1"/>
  <c r="D10" i="2"/>
  <c r="F10" i="2"/>
  <c r="G10" i="2"/>
  <c r="B37" i="16"/>
  <c r="K82" i="2" l="1"/>
  <c r="B52" i="2" s="1"/>
  <c r="E82" i="2"/>
  <c r="B51" i="2" s="1"/>
  <c r="N81" i="2"/>
  <c r="O81" i="2" s="1"/>
  <c r="H81" i="2"/>
  <c r="I81" i="2" s="1"/>
  <c r="N80" i="2"/>
  <c r="O80" i="2" s="1"/>
  <c r="H80" i="2"/>
  <c r="I80" i="2" s="1"/>
  <c r="N79" i="2"/>
  <c r="O79" i="2" s="1"/>
  <c r="H79" i="2"/>
  <c r="I79" i="2" s="1"/>
  <c r="N78" i="2"/>
  <c r="O78" i="2" s="1"/>
  <c r="H78" i="2"/>
  <c r="I78" i="2" s="1"/>
  <c r="N77" i="2"/>
  <c r="O77" i="2" s="1"/>
  <c r="H77" i="2"/>
  <c r="I77" i="2" s="1"/>
  <c r="Q74" i="2"/>
  <c r="B50" i="2" s="1"/>
  <c r="K74" i="2"/>
  <c r="B49" i="2" s="1"/>
  <c r="E74" i="2"/>
  <c r="B48" i="2" s="1"/>
  <c r="T73" i="2"/>
  <c r="U73" i="2" s="1"/>
  <c r="N73" i="2"/>
  <c r="O73" i="2" s="1"/>
  <c r="H73" i="2"/>
  <c r="I73" i="2" s="1"/>
  <c r="T72" i="2"/>
  <c r="U72" i="2" s="1"/>
  <c r="N72" i="2"/>
  <c r="O72" i="2" s="1"/>
  <c r="H72" i="2"/>
  <c r="I72" i="2" s="1"/>
  <c r="T71" i="2"/>
  <c r="U71" i="2" s="1"/>
  <c r="N71" i="2"/>
  <c r="O71" i="2" s="1"/>
  <c r="H71" i="2"/>
  <c r="I71" i="2" s="1"/>
  <c r="T70" i="2"/>
  <c r="U70" i="2" s="1"/>
  <c r="N70" i="2"/>
  <c r="O70" i="2" s="1"/>
  <c r="H70" i="2"/>
  <c r="I70" i="2" s="1"/>
  <c r="T69" i="2"/>
  <c r="U69" i="2" s="1"/>
  <c r="N69" i="2"/>
  <c r="O69" i="2" s="1"/>
  <c r="H69" i="2"/>
  <c r="I69" i="2" s="1"/>
  <c r="Q66" i="2"/>
  <c r="B47" i="2" s="1"/>
  <c r="T65" i="2"/>
  <c r="U65" i="2" s="1"/>
  <c r="T64" i="2"/>
  <c r="U64" i="2" s="1"/>
  <c r="T63" i="2"/>
  <c r="U63" i="2" s="1"/>
  <c r="T62" i="2"/>
  <c r="U62" i="2" s="1"/>
  <c r="T61" i="2"/>
  <c r="U61" i="2" s="1"/>
  <c r="Q58" i="2"/>
  <c r="B44" i="2" s="1"/>
  <c r="K4" i="2" s="1"/>
  <c r="T57" i="2"/>
  <c r="U57" i="2" s="1"/>
  <c r="T56" i="2"/>
  <c r="U56" i="2" s="1"/>
  <c r="T55" i="2"/>
  <c r="U55" i="2" s="1"/>
  <c r="T54" i="2"/>
  <c r="U54" i="2" s="1"/>
  <c r="T53" i="2"/>
  <c r="U53" i="2" s="1"/>
  <c r="Q50" i="2"/>
  <c r="B41" i="2" s="1"/>
  <c r="H4" i="2" s="1"/>
  <c r="T49" i="2"/>
  <c r="U49" i="2" s="1"/>
  <c r="T48" i="2"/>
  <c r="U48" i="2" s="1"/>
  <c r="T47" i="2"/>
  <c r="U47" i="2" s="1"/>
  <c r="T46" i="2"/>
  <c r="U46" i="2" s="1"/>
  <c r="T45" i="2"/>
  <c r="U45" i="2" s="1"/>
  <c r="Q42" i="2"/>
  <c r="B38" i="2" s="1"/>
  <c r="T41" i="2"/>
  <c r="U41" i="2" s="1"/>
  <c r="T40" i="2"/>
  <c r="U40" i="2" s="1"/>
  <c r="T39" i="2"/>
  <c r="U39" i="2" s="1"/>
  <c r="T38" i="2"/>
  <c r="U38" i="2" s="1"/>
  <c r="T37" i="2"/>
  <c r="U37" i="2" s="1"/>
  <c r="H45" i="2"/>
  <c r="I45" i="2" s="1"/>
  <c r="N65" i="2"/>
  <c r="O65" i="2" s="1"/>
  <c r="N64" i="2"/>
  <c r="O64" i="2" s="1"/>
  <c r="N63" i="2"/>
  <c r="O63" i="2" s="1"/>
  <c r="N62" i="2"/>
  <c r="O62" i="2" s="1"/>
  <c r="N61" i="2"/>
  <c r="O61" i="2" s="1"/>
  <c r="N57" i="2"/>
  <c r="O57" i="2" s="1"/>
  <c r="N56" i="2"/>
  <c r="O56" i="2" s="1"/>
  <c r="N55" i="2"/>
  <c r="O55" i="2" s="1"/>
  <c r="N54" i="2"/>
  <c r="O54" i="2" s="1"/>
  <c r="N53" i="2"/>
  <c r="O53" i="2" s="1"/>
  <c r="N49" i="2"/>
  <c r="O49" i="2" s="1"/>
  <c r="N48" i="2"/>
  <c r="O48" i="2" s="1"/>
  <c r="N47" i="2"/>
  <c r="O47" i="2" s="1"/>
  <c r="N46" i="2"/>
  <c r="O46" i="2" s="1"/>
  <c r="N45" i="2"/>
  <c r="O45" i="2" s="1"/>
  <c r="N41" i="2"/>
  <c r="O41" i="2" s="1"/>
  <c r="N40" i="2"/>
  <c r="O40" i="2" s="1"/>
  <c r="N39" i="2"/>
  <c r="O39" i="2" s="1"/>
  <c r="N38" i="2"/>
  <c r="O38" i="2" s="1"/>
  <c r="N37" i="2"/>
  <c r="O37" i="2" s="1"/>
  <c r="H65" i="2"/>
  <c r="I65" i="2" s="1"/>
  <c r="H64" i="2"/>
  <c r="I64" i="2" s="1"/>
  <c r="H63" i="2"/>
  <c r="I63" i="2" s="1"/>
  <c r="H62" i="2"/>
  <c r="I62" i="2" s="1"/>
  <c r="H61" i="2"/>
  <c r="I61" i="2" s="1"/>
  <c r="H57" i="2"/>
  <c r="I57" i="2" s="1"/>
  <c r="H56" i="2"/>
  <c r="I56" i="2" s="1"/>
  <c r="H55" i="2"/>
  <c r="I55" i="2" s="1"/>
  <c r="H54" i="2"/>
  <c r="I54" i="2" s="1"/>
  <c r="H53" i="2"/>
  <c r="I53" i="2" s="1"/>
  <c r="H49" i="2"/>
  <c r="I49" i="2" s="1"/>
  <c r="H48" i="2"/>
  <c r="I48" i="2" s="1"/>
  <c r="H47" i="2"/>
  <c r="I47" i="2" s="1"/>
  <c r="H46" i="2"/>
  <c r="I46" i="2" s="1"/>
  <c r="H40" i="2"/>
  <c r="I40" i="2" s="1"/>
  <c r="H39" i="2"/>
  <c r="I39" i="2" s="1"/>
  <c r="H38" i="2"/>
  <c r="I38" i="2" s="1"/>
  <c r="H37" i="2"/>
  <c r="I37" i="2" s="1"/>
  <c r="K66" i="2"/>
  <c r="B46" i="2" s="1"/>
  <c r="M4" i="2" s="1"/>
  <c r="E66" i="2"/>
  <c r="B45" i="2" s="1"/>
  <c r="L4" i="2" s="1"/>
  <c r="K58" i="2"/>
  <c r="B43" i="2" s="1"/>
  <c r="J4" i="2" s="1"/>
  <c r="E58" i="2"/>
  <c r="B42" i="2" s="1"/>
  <c r="I4" i="2" s="1"/>
  <c r="K50" i="2"/>
  <c r="B40" i="2" s="1"/>
  <c r="E50" i="2"/>
  <c r="B39" i="2" s="1"/>
  <c r="F4" i="2" s="1"/>
  <c r="K42" i="2"/>
  <c r="B37" i="2" s="1"/>
  <c r="D4" i="2" s="1"/>
  <c r="E42" i="2"/>
  <c r="B36" i="2" s="1"/>
  <c r="C4" i="2" s="1"/>
  <c r="H41" i="2"/>
  <c r="I41" i="2" s="1"/>
  <c r="U58" i="2" l="1"/>
  <c r="C44" i="2" s="1"/>
  <c r="K5" i="2" s="1"/>
  <c r="U66" i="2"/>
  <c r="C47" i="2" s="1"/>
  <c r="N5" i="2" s="1"/>
  <c r="U42" i="2"/>
  <c r="C38" i="2" s="1"/>
  <c r="E5" i="2" s="1"/>
  <c r="U50" i="2"/>
  <c r="C41" i="2" s="1"/>
  <c r="H5" i="2" s="1"/>
  <c r="O74" i="2"/>
  <c r="C49" i="2" s="1"/>
  <c r="P5" i="2" s="1"/>
  <c r="U74" i="2"/>
  <c r="C50" i="2" s="1"/>
  <c r="Q5" i="2" s="1"/>
  <c r="Q4" i="2"/>
  <c r="P4" i="2"/>
  <c r="R4" i="2"/>
  <c r="O4" i="2"/>
  <c r="N4" i="2"/>
  <c r="O82" i="2"/>
  <c r="C52" i="2" s="1"/>
  <c r="S4" i="2" s="1"/>
  <c r="I82" i="2"/>
  <c r="C51" i="2" s="1"/>
  <c r="R5" i="2" s="1"/>
  <c r="I74" i="2"/>
  <c r="C48" i="2" s="1"/>
  <c r="O5" i="2" s="1"/>
  <c r="E4" i="2"/>
  <c r="G4" i="2"/>
  <c r="I66" i="2"/>
  <c r="C45" i="2" s="1"/>
  <c r="O58" i="2"/>
  <c r="C43" i="2" s="1"/>
  <c r="O42" i="2"/>
  <c r="C37" i="2" s="1"/>
  <c r="I42" i="2"/>
  <c r="C36" i="2" s="1"/>
  <c r="C5" i="2" s="1"/>
  <c r="I58" i="2"/>
  <c r="C42" i="2" s="1"/>
  <c r="O66" i="2"/>
  <c r="C46" i="2" s="1"/>
  <c r="O50" i="2"/>
  <c r="C40" i="2" s="1"/>
  <c r="G5" i="2" s="1"/>
  <c r="I50" i="2"/>
  <c r="C39" i="2" s="1"/>
  <c r="E16" i="2"/>
  <c r="Q16" i="2"/>
  <c r="N16" i="2"/>
  <c r="K16" i="2"/>
  <c r="H16" i="2"/>
  <c r="T6" i="2"/>
  <c r="T8" i="2"/>
  <c r="T12" i="2"/>
  <c r="T15" i="2"/>
  <c r="S5" i="2" l="1"/>
  <c r="F5" i="2"/>
  <c r="I5" i="2"/>
  <c r="D5" i="2"/>
  <c r="J5" i="2"/>
  <c r="L5" i="2"/>
  <c r="M5" i="2"/>
  <c r="T27" i="2"/>
  <c r="T29" i="2" s="1"/>
  <c r="Q27" i="2"/>
  <c r="Q29" i="2" s="1"/>
  <c r="P13" i="2" s="1"/>
  <c r="P11" i="2"/>
  <c r="O11" i="2"/>
  <c r="R11" i="2"/>
  <c r="Q11" i="2"/>
  <c r="Q17" i="2" s="1"/>
  <c r="Q18" i="2" s="1"/>
  <c r="N11" i="2"/>
  <c r="N17" i="2" s="1"/>
  <c r="N18" i="2" s="1"/>
  <c r="H11" i="2"/>
  <c r="H17" i="2" s="1"/>
  <c r="H18" i="2" s="1"/>
  <c r="K11" i="2"/>
  <c r="K17" i="2" s="1"/>
  <c r="K18" i="2" s="1"/>
  <c r="R13" i="2" l="1"/>
  <c r="S13" i="2"/>
  <c r="S11" i="2"/>
  <c r="L11" i="2"/>
  <c r="M11" i="2"/>
  <c r="J11" i="2"/>
  <c r="O13" i="2"/>
  <c r="T4" i="2" l="1"/>
  <c r="C3" i="2"/>
  <c r="B25" i="2"/>
  <c r="B53" i="2"/>
  <c r="E27" i="2"/>
  <c r="P14" i="2" l="1"/>
  <c r="P16" i="2" s="1"/>
  <c r="P17" i="2" s="1"/>
  <c r="P18" i="2" s="1"/>
  <c r="O14" i="2"/>
  <c r="O16" i="2" s="1"/>
  <c r="O17" i="2" s="1"/>
  <c r="O18" i="2" s="1"/>
  <c r="M14" i="2"/>
  <c r="L14" i="2"/>
  <c r="S14" i="2"/>
  <c r="R14" i="2"/>
  <c r="H27" i="2"/>
  <c r="N27" i="2"/>
  <c r="D11" i="2"/>
  <c r="G11" i="2"/>
  <c r="F11" i="2"/>
  <c r="E29" i="2"/>
  <c r="C13" i="2" s="1"/>
  <c r="J14" i="2"/>
  <c r="D14" i="2"/>
  <c r="I14" i="2"/>
  <c r="C14" i="2"/>
  <c r="F14" i="2"/>
  <c r="G14" i="2"/>
  <c r="T10" i="2" l="1"/>
  <c r="T14" i="2"/>
  <c r="H29" i="2"/>
  <c r="K27" i="2"/>
  <c r="K29" i="2" s="1"/>
  <c r="J13" i="2" s="1"/>
  <c r="J16" i="2" s="1"/>
  <c r="N29" i="2"/>
  <c r="C11" i="2"/>
  <c r="D13" i="2"/>
  <c r="D16" i="2" s="1"/>
  <c r="M13" i="2" l="1"/>
  <c r="M16" i="2" s="1"/>
  <c r="M17" i="2" s="1"/>
  <c r="M18" i="2" s="1"/>
  <c r="L13" i="2"/>
  <c r="L16" i="2" s="1"/>
  <c r="L17" i="2" s="1"/>
  <c r="L18" i="2" s="1"/>
  <c r="S16" i="2"/>
  <c r="S17" i="2" s="1"/>
  <c r="S18" i="2" s="1"/>
  <c r="D17" i="2"/>
  <c r="D18" i="2" s="1"/>
  <c r="J17" i="2"/>
  <c r="J18" i="2" s="1"/>
  <c r="I13" i="2"/>
  <c r="I16" i="2" s="1"/>
  <c r="G13" i="2"/>
  <c r="G16" i="2" s="1"/>
  <c r="F13" i="2"/>
  <c r="F16" i="2" s="1"/>
  <c r="C16" i="2"/>
  <c r="T13" i="2" l="1"/>
  <c r="T16" i="2" s="1"/>
  <c r="R16" i="2"/>
  <c r="R17" i="2" s="1"/>
  <c r="R18" i="2" s="1"/>
  <c r="F17" i="2"/>
  <c r="F18" i="2" s="1"/>
  <c r="G17" i="2"/>
  <c r="G18" i="2" s="1"/>
  <c r="I17" i="2"/>
  <c r="I18" i="2" s="1"/>
  <c r="C17" i="2"/>
  <c r="C18" i="2" s="1"/>
  <c r="C53" i="2"/>
  <c r="T5" i="2" l="1"/>
  <c r="T11" i="2" s="1"/>
  <c r="E11" i="2"/>
  <c r="E17" i="2" s="1"/>
  <c r="T17" i="2" l="1"/>
  <c r="E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Christyne Stephenson</author>
    <author>Lara Blomberg</author>
  </authors>
  <commentList>
    <comment ref="E4" authorId="0" shapeId="0" xr:uid="{00000000-0006-0000-0100-000002000000}">
      <text>
        <r>
          <rPr>
            <sz val="9"/>
            <color indexed="81"/>
            <rFont val="Tahoma"/>
            <family val="2"/>
          </rPr>
          <t>The cost of summer tuition is added into the total for tuition in the prior Spring</t>
        </r>
      </text>
    </comment>
    <comment ref="H4" authorId="0" shapeId="0" xr:uid="{00000000-0006-0000-0100-000003000000}">
      <text>
        <r>
          <rPr>
            <sz val="9"/>
            <color indexed="81"/>
            <rFont val="Tahoma"/>
            <family val="2"/>
          </rPr>
          <t>The cost of summer tuition is added into the total for tuition in the prior Spring</t>
        </r>
      </text>
    </comment>
    <comment ref="K4" authorId="0" shapeId="0" xr:uid="{00000000-0006-0000-0100-000004000000}">
      <text>
        <r>
          <rPr>
            <sz val="9"/>
            <color indexed="81"/>
            <rFont val="Tahoma"/>
            <family val="2"/>
          </rPr>
          <t>The cost of summer tuition is added into the total for tuition in the prior Spring</t>
        </r>
      </text>
    </comment>
    <comment ref="N4" authorId="0" shapeId="0" xr:uid="{A2594E32-3F00-471A-9F96-FCFCD5006E77}">
      <text>
        <r>
          <rPr>
            <sz val="9"/>
            <color indexed="81"/>
            <rFont val="Tahoma"/>
            <family val="2"/>
          </rPr>
          <t>The cost of summer tuition is added into the total for tuition in the prior Spring</t>
        </r>
      </text>
    </comment>
    <comment ref="Q4" authorId="0" shapeId="0" xr:uid="{807CEAA4-7FF3-4FD8-BBD8-193504640F0F}">
      <text>
        <r>
          <rPr>
            <sz val="9"/>
            <color indexed="81"/>
            <rFont val="Tahoma"/>
            <family val="2"/>
          </rPr>
          <t>The cost of summer tuition is added into the total for tuition in the prior Spring</t>
        </r>
      </text>
    </comment>
    <comment ref="U4" authorId="1" shapeId="0" xr:uid="{00000000-0006-0000-0100-000005000000}">
      <text>
        <r>
          <rPr>
            <sz val="9"/>
            <color indexed="81"/>
            <rFont val="Tahoma"/>
            <family val="2"/>
          </rPr>
          <t>Calulcated automatically from "Tuition &amp; Fees Cost Inputs"</t>
        </r>
      </text>
    </comment>
    <comment ref="U10" authorId="1" shapeId="0" xr:uid="{00000000-0006-0000-0100-000008000000}">
      <text>
        <r>
          <rPr>
            <sz val="9"/>
            <color indexed="81"/>
            <rFont val="Tahoma"/>
            <family val="2"/>
          </rPr>
          <t>Pulls automatically from Spending Plan</t>
        </r>
      </text>
    </comment>
    <comment ref="U12" authorId="1" shapeId="0" xr:uid="{00000000-0006-0000-0100-00000A000000}">
      <text>
        <r>
          <rPr>
            <sz val="9"/>
            <color indexed="81"/>
            <rFont val="Tahoma"/>
            <family val="2"/>
          </rPr>
          <t>Manually type in scholarships amount offered/expected</t>
        </r>
      </text>
    </comment>
    <comment ref="U13" authorId="1" shapeId="0" xr:uid="{00000000-0006-0000-0100-00000E000000}">
      <text>
        <r>
          <rPr>
            <sz val="9"/>
            <color indexed="81"/>
            <rFont val="Tahoma"/>
            <family val="2"/>
          </rPr>
          <t>Calculated automatically from "Summer Savings" boxes</t>
        </r>
      </text>
    </comment>
    <comment ref="U14" authorId="1" shapeId="0" xr:uid="{00000000-0006-0000-0100-000010000000}">
      <text>
        <r>
          <rPr>
            <sz val="9"/>
            <color indexed="81"/>
            <rFont val="Tahoma"/>
            <family val="2"/>
          </rPr>
          <t>Calculated automatically from "Income from Job"</t>
        </r>
      </text>
    </comment>
    <comment ref="U15" authorId="1" shapeId="0" xr:uid="{00000000-0006-0000-0100-000012000000}">
      <text>
        <r>
          <rPr>
            <sz val="9"/>
            <color indexed="81"/>
            <rFont val="Tahoma"/>
            <family val="2"/>
          </rPr>
          <t>Manually type in any money received from family or other sources to pay for semester expenses such as a 529 college savings plan</t>
        </r>
      </text>
    </comment>
    <comment ref="U17" authorId="1" shapeId="0" xr:uid="{00000000-0006-0000-0100-000014000000}">
      <text>
        <r>
          <rPr>
            <sz val="9"/>
            <color indexed="81"/>
            <rFont val="Tahoma"/>
            <family val="2"/>
          </rPr>
          <t xml:space="preserve">This is the amount that is not yet covered </t>
        </r>
      </text>
    </comment>
  </commentList>
</comments>
</file>

<file path=xl/sharedStrings.xml><?xml version="1.0" encoding="utf-8"?>
<sst xmlns="http://schemas.openxmlformats.org/spreadsheetml/2006/main" count="406" uniqueCount="165">
  <si>
    <t>EDUCATION FINANCIAL PLAN</t>
  </si>
  <si>
    <t>ENTER STUDENT'S NAME HERE</t>
  </si>
  <si>
    <t>1st Year</t>
  </si>
  <si>
    <t>2nd Year</t>
  </si>
  <si>
    <t>3rd Year</t>
  </si>
  <si>
    <t>4th Year</t>
  </si>
  <si>
    <t>5th Year</t>
  </si>
  <si>
    <t>6th Year</t>
  </si>
  <si>
    <t>Spring</t>
  </si>
  <si>
    <t>Summer</t>
  </si>
  <si>
    <t>Fall</t>
  </si>
  <si>
    <t>Totals</t>
  </si>
  <si>
    <t>Estimated tuition</t>
  </si>
  <si>
    <t>Required estimated campus fees</t>
  </si>
  <si>
    <t>Required campus fees</t>
  </si>
  <si>
    <t>Books and supplies</t>
  </si>
  <si>
    <t>On-campus housing &amp; meal plan</t>
  </si>
  <si>
    <t>Parking permit &amp; sports pass</t>
  </si>
  <si>
    <t>Miscellaneous/personal expenses</t>
  </si>
  <si>
    <t>Total Expenses Per Semester</t>
  </si>
  <si>
    <t>Total Expenses</t>
  </si>
  <si>
    <t>Scholarships &amp; grants</t>
  </si>
  <si>
    <t>Money from summer job</t>
  </si>
  <si>
    <t>Money from semester job</t>
  </si>
  <si>
    <t>Money from other sources</t>
  </si>
  <si>
    <t>Total Resources Per Semester</t>
  </si>
  <si>
    <t>Total Resources</t>
  </si>
  <si>
    <t>Estimated Student Loans Needed</t>
  </si>
  <si>
    <t>Estimated student loans needed</t>
  </si>
  <si>
    <t>Excess Resources to Save</t>
  </si>
  <si>
    <t xml:space="preserve">Enter information for semester job </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</si>
  <si>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</si>
  <si>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Income from job</t>
  </si>
  <si>
    <t>Summer Savings</t>
  </si>
  <si>
    <t>Hourly Wage</t>
  </si>
  <si>
    <t>Hourly wage</t>
  </si>
  <si>
    <t>Hours per week</t>
  </si>
  <si>
    <t>Tax Rate %</t>
  </si>
  <si>
    <t>Months worked</t>
  </si>
  <si>
    <t>Monthly total</t>
  </si>
  <si>
    <t>Monthly Expenses</t>
  </si>
  <si>
    <t>Possible Savings</t>
  </si>
  <si>
    <t>% used to pay school</t>
  </si>
  <si>
    <t>Savings toward school</t>
  </si>
  <si>
    <t>Tuition &amp; Fees Cost Inputs</t>
  </si>
  <si>
    <t>UG In</t>
  </si>
  <si>
    <t>UG Out</t>
  </si>
  <si>
    <t>Tuition rate per credit 2024-2025</t>
  </si>
  <si>
    <t>Student Services Fee per semester</t>
  </si>
  <si>
    <t>OR</t>
  </si>
  <si>
    <t>Course/             Program Fees</t>
  </si>
  <si>
    <t>$489.24 if 12 credits or more. $40.77/credit if 11 credits or less.</t>
  </si>
  <si>
    <t>Credits</t>
  </si>
  <si>
    <t>Fall 1</t>
  </si>
  <si>
    <t>Spring 1</t>
  </si>
  <si>
    <t>Summer 1</t>
  </si>
  <si>
    <t>College</t>
  </si>
  <si>
    <t>Fee</t>
  </si>
  <si>
    <t>Subtotal</t>
  </si>
  <si>
    <t>Fall 2</t>
  </si>
  <si>
    <t>Spring 2</t>
  </si>
  <si>
    <t>Summer 2</t>
  </si>
  <si>
    <t>Fall 3</t>
  </si>
  <si>
    <t>Total Credits</t>
  </si>
  <si>
    <t xml:space="preserve">Total </t>
  </si>
  <si>
    <t>Spring 3</t>
  </si>
  <si>
    <t>Summer 3</t>
  </si>
  <si>
    <t>Fall 4</t>
  </si>
  <si>
    <t>Spring 4</t>
  </si>
  <si>
    <t>Summer 4</t>
  </si>
  <si>
    <t>Fall 5</t>
  </si>
  <si>
    <t>Spring 5</t>
  </si>
  <si>
    <t>Summer 5</t>
  </si>
  <si>
    <t>Fall 6</t>
  </si>
  <si>
    <t>Spring 6</t>
  </si>
  <si>
    <t>Total</t>
  </si>
  <si>
    <t>On-Campus
Monthly Budget</t>
  </si>
  <si>
    <t>ENTER STUDENT NAME HERE</t>
  </si>
  <si>
    <t>Monthly</t>
  </si>
  <si>
    <t>Expenses</t>
  </si>
  <si>
    <t>Utilities</t>
  </si>
  <si>
    <t>Phone</t>
  </si>
  <si>
    <t>Transportation</t>
  </si>
  <si>
    <t>Auto Loan</t>
  </si>
  <si>
    <t>Auto Insurance</t>
  </si>
  <si>
    <t>Fuel</t>
  </si>
  <si>
    <t>Maintenance (oil changes, car wash)</t>
  </si>
  <si>
    <t>Rideshares/bus</t>
  </si>
  <si>
    <t>Living Expenses</t>
  </si>
  <si>
    <t>Groceries</t>
  </si>
  <si>
    <t>Meals Out</t>
  </si>
  <si>
    <t xml:space="preserve">Cleaning, Health, &amp; Beauty Supplies </t>
  </si>
  <si>
    <t>Clothing</t>
  </si>
  <si>
    <t>Other (haircut, alcohol, tobacco, etc.)</t>
  </si>
  <si>
    <t>Healthcare</t>
  </si>
  <si>
    <t>Health Insurance</t>
  </si>
  <si>
    <t>Medical Bills (copay, uncovered doctor visit, or Rx, etc.)</t>
  </si>
  <si>
    <t>Credit Card &amp; Loan Payments</t>
  </si>
  <si>
    <t>Credit Card (w/ balance not paid in full each month)</t>
  </si>
  <si>
    <t>Student Loan (if currently paying)</t>
  </si>
  <si>
    <t>Personal Spending</t>
  </si>
  <si>
    <t>Streaming Subscriptions</t>
  </si>
  <si>
    <t>Entertainment (Aggieville, video games, movies, concerts, etc.)</t>
  </si>
  <si>
    <t>Pet</t>
  </si>
  <si>
    <t>Hobbies &amp; Sports</t>
  </si>
  <si>
    <t>Travel/Vacations</t>
  </si>
  <si>
    <t>Gifts &amp; Donations</t>
  </si>
  <si>
    <t>Savings/Investments</t>
  </si>
  <si>
    <t xml:space="preserve">Emergency Fund </t>
  </si>
  <si>
    <t>Investment (stock, bond, funds, real estate, etc.)</t>
  </si>
  <si>
    <t>Other savings (major purchase, vacation, etc.)</t>
  </si>
  <si>
    <t>Off-Campus
Monthly Budget</t>
  </si>
  <si>
    <t>Housing &amp; Utilities</t>
  </si>
  <si>
    <t>Rent</t>
  </si>
  <si>
    <t>Renters Insurance</t>
  </si>
  <si>
    <t>Utilities (electricity, gas, water, trash)</t>
  </si>
  <si>
    <t>Internet</t>
  </si>
  <si>
    <t>Other (laundry, haircut, alcohol, tobacco, etc.)</t>
  </si>
  <si>
    <t>Cost Of Attendance Resources</t>
  </si>
  <si>
    <t>Powercat Financial</t>
  </si>
  <si>
    <t>https://www.k-state.edu/powercatfinancial/</t>
  </si>
  <si>
    <t xml:space="preserve">Tuition &amp; Fees </t>
  </si>
  <si>
    <t>https://www.k-state.edu/finsvcs/cashiers/costs/</t>
  </si>
  <si>
    <t>Resident Hall Cost</t>
  </si>
  <si>
    <t>https://housing.k-state.edu/living-options/reshalls/rates-meal-plans/</t>
  </si>
  <si>
    <t>Office of Student Financial Assistance (SFA)</t>
  </si>
  <si>
    <t xml:space="preserve">https://www.k-state.edu/sfa/ </t>
  </si>
  <si>
    <t>Cashiers Office</t>
  </si>
  <si>
    <t xml:space="preserve">https://www.k-state.edu/finsvcs/cashiers/ </t>
  </si>
  <si>
    <t>Office of Veteran Affairs</t>
  </si>
  <si>
    <t xml:space="preserve">https://www.k-state.edu/veteran/ </t>
  </si>
  <si>
    <t>Student Athletic Passes</t>
  </si>
  <si>
    <t>https://www.kstatesports.com/sports/2015/6/12/_131476205653481240</t>
  </si>
  <si>
    <t>Parking Permits</t>
  </si>
  <si>
    <t>https://www.k-state.edu/parking/permits/permitprices.html</t>
  </si>
  <si>
    <t xml:space="preserve">Other Financial Support Resources </t>
  </si>
  <si>
    <t>Cats' Cupboard</t>
  </si>
  <si>
    <t>https://www.k-state.edu/cats-cupboard/</t>
  </si>
  <si>
    <t xml:space="preserve">Career Center </t>
  </si>
  <si>
    <t xml:space="preserve">https://www.k-state.edu/careercenter/ </t>
  </si>
  <si>
    <t>Career Closet</t>
  </si>
  <si>
    <t>https://www.k-state.edu/careercenter/students/apply_interview/attire/</t>
  </si>
  <si>
    <t>Student Opportunity Award</t>
  </si>
  <si>
    <t xml:space="preserve">https://ksufoundation.org/give/current-initiatives/give-to-k-state-proud/awards/#get-help-now </t>
  </si>
  <si>
    <t>2024-25</t>
  </si>
  <si>
    <t>Colleges</t>
  </si>
  <si>
    <t>Fee/credit hour</t>
  </si>
  <si>
    <t>Business Administration</t>
  </si>
  <si>
    <t>Engineering</t>
  </si>
  <si>
    <t>Agriculture</t>
  </si>
  <si>
    <t>Architecture, Planning &amp; Design</t>
  </si>
  <si>
    <t>Arts and Sciences</t>
  </si>
  <si>
    <t>Health &amp; Human Sciences</t>
  </si>
  <si>
    <t>Veterinary Medicine</t>
  </si>
  <si>
    <t>Department</t>
  </si>
  <si>
    <t>Kinesiology (KIN)</t>
  </si>
  <si>
    <t>Interior Design &amp; Fashion (AT, ID, FASH)</t>
  </si>
  <si>
    <t>Personal Financial Planning (PFP)</t>
  </si>
  <si>
    <t>Physician Assistant Program (PAS)</t>
  </si>
  <si>
    <t>On or Off Campus</t>
  </si>
  <si>
    <t>Semester</t>
  </si>
  <si>
    <t>-</t>
  </si>
  <si>
    <t>On Campus</t>
  </si>
  <si>
    <t>Off Campus</t>
  </si>
  <si>
    <t>On Campus or Off Campus
Spending Plan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</si>
</sst>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quot;$&quot;#,##0"/>
    <numFmt numFmtId="166" formatCode="0.0"/>
  </numFmts>
  <fonts count="41" x14ac:knownFonts="1">
    <font>
      <sz val="11"/>
      <color theme="1"/>
      <name val="Calibri"/>
      <family val="2"/>
      <scheme val="minor"/>
    </font>
    <font>
      <sz val="9"/>
      <color indexed="81"/>
      <name val="Tahoma"/>
      <family val="2"/>
    </font>
    <font>
      <sz val="11"/>
      <color theme="1"/>
      <name val="Calibri"/>
      <family val="2"/>
      <scheme val="minor"/>
    </font>
    <font>
      <u/>
      <sz val="11"/>
      <color theme="10"/>
      <name val="Calibri"/>
      <family val="2"/>
    </font>
    <font>
      <b/>
      <sz val="11"/>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1"/>
      <color rgb="FFFF0000"/>
      <name val="Calibri"/>
      <family val="2"/>
      <scheme val="minor"/>
    </font>
    <font>
      <b/>
      <sz val="14"/>
      <color theme="1"/>
      <name val="Calibri"/>
      <family val="2"/>
      <scheme val="minor"/>
    </font>
    <font>
      <b/>
      <i/>
      <sz val="14"/>
      <color rgb="FFFF0000"/>
      <name val="Calibri"/>
      <family val="2"/>
      <scheme val="minor"/>
    </font>
    <font>
      <sz val="10"/>
      <color theme="1"/>
      <name val="Calibri"/>
      <family val="2"/>
      <scheme val="minor"/>
    </font>
    <font>
      <i/>
      <sz val="11"/>
      <color theme="9" tint="-0.249977111117893"/>
      <name val="Calibri"/>
      <family val="2"/>
      <scheme val="minor"/>
    </font>
    <font>
      <b/>
      <sz val="11"/>
      <color theme="9" tint="-0.249977111117893"/>
      <name val="Calibri"/>
      <family val="2"/>
      <scheme val="minor"/>
    </font>
    <font>
      <sz val="11"/>
      <color theme="4" tint="-0.249977111117893"/>
      <name val="Calibri"/>
      <family val="2"/>
      <scheme val="minor"/>
    </font>
    <font>
      <sz val="11"/>
      <color theme="4" tint="-0.249977111117893"/>
      <name val="Calibri Light"/>
      <family val="2"/>
    </font>
    <font>
      <b/>
      <i/>
      <sz val="14"/>
      <color rgb="FF7030A0"/>
      <name val="Calibri"/>
      <family val="2"/>
      <scheme val="minor"/>
    </font>
    <font>
      <b/>
      <sz val="12"/>
      <color rgb="FF7030A0"/>
      <name val="Calibri"/>
      <family val="2"/>
      <scheme val="minor"/>
    </font>
    <font>
      <b/>
      <sz val="11"/>
      <color rgb="FF7030A0"/>
      <name val="Calibri"/>
      <family val="2"/>
    </font>
    <font>
      <sz val="11"/>
      <color theme="1"/>
      <name val="Aptos"/>
      <family val="2"/>
    </font>
    <font>
      <b/>
      <sz val="11"/>
      <color theme="1"/>
      <name val="Aptos"/>
      <family val="2"/>
    </font>
    <font>
      <b/>
      <sz val="11"/>
      <name val="Aptos"/>
      <family val="2"/>
    </font>
    <font>
      <b/>
      <i/>
      <sz val="10"/>
      <color theme="1"/>
      <name val="Aptos"/>
      <family val="2"/>
    </font>
    <font>
      <b/>
      <i/>
      <sz val="10"/>
      <name val="Aptos"/>
      <family val="2"/>
    </font>
    <font>
      <b/>
      <i/>
      <sz val="10"/>
      <color theme="0"/>
      <name val="Aptos"/>
      <family val="2"/>
    </font>
    <font>
      <sz val="11"/>
      <color theme="0"/>
      <name val="Aptos"/>
      <family val="2"/>
    </font>
    <font>
      <sz val="11"/>
      <name val="Aptos"/>
      <family val="2"/>
    </font>
    <font>
      <b/>
      <sz val="11"/>
      <color theme="0"/>
      <name val="Aptos"/>
      <family val="2"/>
    </font>
    <font>
      <i/>
      <sz val="11"/>
      <color rgb="FF7030A0"/>
      <name val="Aptos"/>
      <family val="2"/>
    </font>
    <font>
      <sz val="11"/>
      <color rgb="FF7030A0"/>
      <name val="Aptos"/>
      <family val="2"/>
    </font>
    <font>
      <b/>
      <sz val="22"/>
      <color theme="7" tint="-0.249977111117893"/>
      <name val="Aptos ExtraBold"/>
      <family val="2"/>
    </font>
    <font>
      <b/>
      <i/>
      <sz val="11"/>
      <name val="Aptos"/>
      <family val="2"/>
    </font>
    <font>
      <b/>
      <sz val="24"/>
      <name val="Aptos"/>
      <family val="2"/>
    </font>
    <font>
      <b/>
      <sz val="36"/>
      <color theme="1"/>
      <name val="Calibri"/>
      <family val="2"/>
      <scheme val="minor"/>
    </font>
    <font>
      <b/>
      <i/>
      <sz val="12"/>
      <color rgb="FF7030A0"/>
      <name val="Aptos"/>
      <family val="2"/>
    </font>
    <font>
      <b/>
      <sz val="12"/>
      <color theme="1"/>
      <name val="Aptos"/>
      <family val="2"/>
    </font>
    <font>
      <sz val="12"/>
      <color theme="1"/>
      <name val="Aptos"/>
      <family val="2"/>
    </font>
    <font>
      <sz val="12"/>
      <color theme="1"/>
      <name val="Calibri"/>
      <family val="2"/>
      <scheme val="minor"/>
    </font>
    <font>
      <b/>
      <sz val="16"/>
      <color theme="1"/>
      <name val="Calibri"/>
      <family val="2"/>
      <scheme val="minor"/>
    </font>
    <font>
      <b/>
      <sz val="11"/>
      <name val="Calibri"/>
      <family val="2"/>
      <scheme val="minor"/>
    </font>
    <font>
      <sz val="11"/>
      <color theme="1"/>
      <name val="Aptos"/>
    </font>
  </fonts>
  <fills count="12">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249977111117893"/>
        <bgColor indexed="64"/>
      </patternFill>
    </fill>
    <fill>
      <patternFill patternType="solid">
        <fgColor theme="1"/>
        <bgColor indexed="64"/>
      </patternFill>
    </fill>
    <fill>
      <patternFill patternType="solid">
        <fgColor rgb="FFFF0000"/>
        <bgColor indexed="64"/>
      </patternFill>
    </fill>
    <fill>
      <patternFill patternType="solid">
        <fgColor rgb="FFF6F896"/>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style="medium">
        <color theme="7" tint="-0.249977111117893"/>
      </bottom>
      <diagonal/>
    </border>
    <border>
      <left/>
      <right style="thin">
        <color theme="0" tint="-0.14999847407452621"/>
      </right>
      <top style="medium">
        <color theme="7" tint="-0.249977111117893"/>
      </top>
      <bottom style="thin">
        <color theme="0" tint="-0.14999847407452621"/>
      </bottom>
      <diagonal/>
    </border>
    <border>
      <left/>
      <right style="thin">
        <color theme="0" tint="-0.14999847407452621"/>
      </right>
      <top style="thin">
        <color theme="0" tint="-0.14999847407452621"/>
      </top>
      <bottom style="thin">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tint="-0.14999847407452621"/>
      </right>
      <top style="medium">
        <color indexed="64"/>
      </top>
      <bottom style="thin">
        <color theme="0" tint="-0.14999847407452621"/>
      </bottom>
      <diagonal/>
    </border>
    <border>
      <left style="medium">
        <color indexed="64"/>
      </left>
      <right/>
      <top/>
      <bottom/>
      <diagonal/>
    </border>
    <border>
      <left/>
      <right style="medium">
        <color indexed="64"/>
      </right>
      <top/>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style="thin">
        <color indexed="64"/>
      </left>
      <right style="thin">
        <color indexed="64"/>
      </right>
      <top/>
      <bottom style="thin">
        <color indexed="64"/>
      </bottom>
      <diagonal/>
    </border>
    <border>
      <left/>
      <right style="thin">
        <color theme="0" tint="-0.14999847407452621"/>
      </right>
      <top style="double">
        <color theme="4"/>
      </top>
      <bottom style="thin">
        <color theme="4"/>
      </bottom>
      <diagonal/>
    </border>
    <border>
      <left/>
      <right/>
      <top style="medium">
        <color theme="7" tint="-0.249977111117893"/>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thin">
        <color theme="4"/>
      </top>
      <bottom style="double">
        <color theme="4"/>
      </bottom>
      <diagonal/>
    </border>
    <border>
      <left style="medium">
        <color indexed="64"/>
      </left>
      <right/>
      <top style="thin">
        <color theme="0" tint="-0.14999847407452621"/>
      </top>
      <bottom style="medium">
        <color theme="7" tint="-0.249977111117893"/>
      </bottom>
      <diagonal/>
    </border>
    <border>
      <left/>
      <right style="medium">
        <color indexed="64"/>
      </right>
      <top style="thin">
        <color theme="0" tint="-0.14999847407452621"/>
      </top>
      <bottom style="medium">
        <color theme="7" tint="-0.249977111117893"/>
      </bottom>
      <diagonal/>
    </border>
    <border>
      <left style="medium">
        <color indexed="64"/>
      </left>
      <right/>
      <top style="medium">
        <color theme="7" tint="-0.249977111117893"/>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medium">
        <color indexed="64"/>
      </right>
      <top style="thin">
        <color theme="4"/>
      </top>
      <bottom style="double">
        <color theme="4"/>
      </bottom>
      <diagonal/>
    </border>
    <border>
      <left style="medium">
        <color indexed="64"/>
      </left>
      <right/>
      <top style="thin">
        <color theme="0" tint="-0.14999847407452621"/>
      </top>
      <bottom style="thin">
        <color theme="4"/>
      </bottom>
      <diagonal/>
    </border>
    <border>
      <left style="medium">
        <color indexed="64"/>
      </left>
      <right/>
      <top style="double">
        <color theme="4"/>
      </top>
      <bottom style="thin">
        <color theme="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0.14999847407452621"/>
      </left>
      <right/>
      <top/>
      <bottom style="thin">
        <color theme="0" tint="-0.14999847407452621"/>
      </bottom>
      <diagonal/>
    </border>
    <border>
      <left/>
      <right/>
      <top style="thin">
        <color theme="4"/>
      </top>
      <bottom/>
      <diagonal/>
    </border>
    <border>
      <left style="medium">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style="medium">
        <color indexed="64"/>
      </right>
      <top style="thin">
        <color theme="0" tint="-0.14999847407452621"/>
      </top>
      <bottom/>
      <diagonal/>
    </border>
    <border>
      <left style="thin">
        <color indexed="64"/>
      </left>
      <right style="thin">
        <color indexed="64"/>
      </right>
      <top style="thin">
        <color indexed="64"/>
      </top>
      <bottom style="thin">
        <color theme="4"/>
      </bottom>
      <diagonal/>
    </border>
    <border>
      <left style="thin">
        <color theme="4"/>
      </left>
      <right style="thin">
        <color theme="0" tint="-0.14999847407452621"/>
      </right>
      <top/>
      <bottom/>
      <diagonal/>
    </border>
    <border>
      <left/>
      <right style="thin">
        <color theme="4"/>
      </right>
      <top style="thin">
        <color theme="4"/>
      </top>
      <bottom style="thin">
        <color theme="4"/>
      </bottom>
      <diagonal/>
    </border>
    <border>
      <left style="thin">
        <color theme="0" tint="-0.14999847407452621"/>
      </left>
      <right/>
      <top style="thin">
        <color theme="4"/>
      </top>
      <bottom style="thin">
        <color theme="4"/>
      </bottom>
      <diagonal/>
    </border>
    <border>
      <left/>
      <right/>
      <top/>
      <bottom style="medium">
        <color indexed="64"/>
      </bottom>
      <diagonal/>
    </border>
    <border>
      <left style="thin">
        <color indexed="64"/>
      </left>
      <right/>
      <top style="thin">
        <color theme="0" tint="-0.14999847407452621"/>
      </top>
      <bottom style="thin">
        <color theme="0" tint="-0.14999847407452621"/>
      </bottom>
      <diagonal/>
    </border>
    <border>
      <left style="thin">
        <color theme="2"/>
      </left>
      <right/>
      <top style="thin">
        <color theme="0" tint="-0.14999847407452621"/>
      </top>
      <bottom style="thin">
        <color theme="0" tint="-0.14999847407452621"/>
      </bottom>
      <diagonal/>
    </border>
    <border>
      <left style="thin">
        <color theme="2"/>
      </left>
      <right style="thin">
        <color theme="2"/>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double">
        <color theme="4"/>
      </bottom>
      <diagonal/>
    </border>
    <border>
      <left/>
      <right style="thin">
        <color indexed="64"/>
      </right>
      <top style="double">
        <color theme="4"/>
      </top>
      <bottom style="double">
        <color theme="4"/>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bottom style="dotted">
        <color indexed="64"/>
      </bottom>
      <diagonal/>
    </border>
    <border>
      <left style="medium">
        <color indexed="64"/>
      </left>
      <right/>
      <top/>
      <bottom style="dotted">
        <color indexed="64"/>
      </bottom>
      <diagonal/>
    </border>
    <border>
      <left/>
      <right/>
      <top style="dotted">
        <color indexed="64"/>
      </top>
      <bottom/>
      <diagonal/>
    </border>
    <border>
      <left/>
      <right style="medium">
        <color indexed="64"/>
      </right>
      <top/>
      <bottom style="dotted">
        <color indexed="64"/>
      </bottom>
      <diagonal/>
    </border>
    <border>
      <left/>
      <right/>
      <top style="thin">
        <color indexed="64"/>
      </top>
      <bottom style="dotted">
        <color indexed="64"/>
      </bottom>
      <diagonal/>
    </border>
    <border>
      <left/>
      <right/>
      <top/>
      <bottom style="thin">
        <color theme="0" tint="-0.14999847407452621"/>
      </bottom>
      <diagonal/>
    </border>
    <border>
      <left style="thin">
        <color indexed="64"/>
      </left>
      <right style="thin">
        <color indexed="64"/>
      </right>
      <top/>
      <bottom/>
      <diagonal/>
    </border>
    <border>
      <left/>
      <right/>
      <top style="thin">
        <color theme="4"/>
      </top>
      <bottom style="double">
        <color rgb="FFFEF25C"/>
      </bottom>
      <diagonal/>
    </border>
    <border>
      <left/>
      <right style="thin">
        <color indexed="64"/>
      </right>
      <top style="thin">
        <color theme="4"/>
      </top>
      <bottom style="double">
        <color rgb="FFFEF25C"/>
      </bottom>
      <diagonal/>
    </border>
    <border>
      <left/>
      <right/>
      <top style="double">
        <color rgb="FFFEF25C"/>
      </top>
      <bottom style="double">
        <color rgb="FFFEF25C"/>
      </bottom>
      <diagonal/>
    </border>
    <border>
      <left/>
      <right style="thin">
        <color indexed="64"/>
      </right>
      <top style="double">
        <color rgb="FFFEF25C"/>
      </top>
      <bottom style="double">
        <color rgb="FFFEF25C"/>
      </bottom>
      <diagonal/>
    </border>
    <border>
      <left/>
      <right/>
      <top style="medium">
        <color indexed="64"/>
      </top>
      <bottom style="thin">
        <color theme="0" tint="-0.149998474074526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top style="medium">
        <color indexed="64"/>
      </top>
      <bottom style="thin">
        <color theme="0" tint="-0.1499984740745262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theme="4"/>
      </top>
      <bottom style="double">
        <color theme="4"/>
      </bottom>
      <diagonal/>
    </border>
    <border>
      <left style="medium">
        <color indexed="64"/>
      </left>
      <right/>
      <top style="thin">
        <color theme="4"/>
      </top>
      <bottom style="double">
        <color rgb="FFFEF25C"/>
      </bottom>
      <diagonal/>
    </border>
    <border>
      <left style="medium">
        <color indexed="64"/>
      </left>
      <right/>
      <top style="double">
        <color rgb="FFFEF25C"/>
      </top>
      <bottom style="double">
        <color rgb="FFFEF25C"/>
      </bottom>
      <diagonal/>
    </border>
    <border>
      <left style="thin">
        <color theme="0" tint="-0.14999847407452621"/>
      </left>
      <right style="medium">
        <color indexed="64"/>
      </right>
      <top/>
      <bottom/>
      <diagonal/>
    </border>
    <border>
      <left style="double">
        <color theme="2"/>
      </left>
      <right style="double">
        <color theme="2"/>
      </right>
      <top style="double">
        <color theme="4"/>
      </top>
      <bottom style="thin">
        <color theme="0" tint="-0.14999847407452621"/>
      </bottom>
      <diagonal/>
    </border>
    <border>
      <left style="medium">
        <color indexed="64"/>
      </left>
      <right style="medium">
        <color indexed="64"/>
      </right>
      <top style="medium">
        <color indexed="64"/>
      </top>
      <bottom style="thin">
        <color theme="0" tint="-0.14999847407452621"/>
      </bottom>
      <diagonal/>
    </border>
    <border>
      <left style="medium">
        <color indexed="64"/>
      </left>
      <right style="medium">
        <color indexed="64"/>
      </right>
      <top style="thin">
        <color theme="0" tint="-0.14999847407452621"/>
      </top>
      <bottom style="thin">
        <color theme="0" tint="-0.14999847407452621"/>
      </bottom>
      <diagonal/>
    </border>
    <border>
      <left style="medium">
        <color indexed="64"/>
      </left>
      <right/>
      <top style="thin">
        <color theme="0" tint="-0.14999847407452621"/>
      </top>
      <bottom style="double">
        <color theme="4"/>
      </bottom>
      <diagonal/>
    </border>
    <border>
      <left style="medium">
        <color indexed="64"/>
      </left>
      <right/>
      <top/>
      <bottom style="double">
        <color theme="4"/>
      </bottom>
      <diagonal/>
    </border>
    <border>
      <left style="medium">
        <color indexed="64"/>
      </left>
      <right/>
      <top style="double">
        <color rgb="FFFEF25C"/>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right>
      <top style="thin">
        <color theme="0" tint="-0.14999847407452621"/>
      </top>
      <bottom style="double">
        <color theme="4"/>
      </bottom>
      <diagonal/>
    </border>
    <border>
      <left style="thin">
        <color theme="0"/>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theme="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theme="4"/>
      </bottom>
      <diagonal/>
    </border>
    <border>
      <left/>
      <right style="thin">
        <color theme="0"/>
      </right>
      <top style="thin">
        <color theme="0" tint="-0.14999847407452621"/>
      </top>
      <bottom style="double">
        <color theme="4"/>
      </bottom>
      <diagonal/>
    </border>
    <border>
      <left style="thin">
        <color theme="0"/>
      </left>
      <right style="thin">
        <color theme="0"/>
      </right>
      <top style="thin">
        <color theme="0" tint="-0.14999847407452621"/>
      </top>
      <bottom style="double">
        <color theme="4"/>
      </bottom>
      <diagonal/>
    </border>
  </borders>
  <cellStyleXfs count="5">
    <xf numFmtId="0" fontId="0"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3" applyNumberFormat="0" applyFill="0" applyAlignment="0" applyProtection="0"/>
    <xf numFmtId="44" fontId="2" fillId="0" borderId="0" applyFont="0" applyFill="0" applyBorder="0" applyAlignment="0" applyProtection="0"/>
  </cellStyleXfs>
  <cellXfs count="326">
    <xf numFmtId="0" fontId="0" fillId="0" borderId="0" xfId="0"/>
    <xf numFmtId="0" fontId="0" fillId="0" borderId="0" xfId="0" applyAlignment="1">
      <alignment horizontal="right"/>
    </xf>
    <xf numFmtId="0" fontId="4" fillId="5" borderId="3" xfId="3" applyFill="1" applyAlignment="1">
      <alignment horizontal="right"/>
    </xf>
    <xf numFmtId="0" fontId="0" fillId="5" borderId="4" xfId="0" applyFill="1" applyBorder="1" applyAlignment="1">
      <alignment horizontal="right"/>
    </xf>
    <xf numFmtId="0" fontId="0" fillId="5" borderId="4" xfId="0" applyFill="1" applyBorder="1"/>
    <xf numFmtId="0" fontId="6" fillId="5" borderId="4" xfId="0" applyFont="1" applyFill="1" applyBorder="1"/>
    <xf numFmtId="0" fontId="6" fillId="5" borderId="5" xfId="0" applyFont="1" applyFill="1" applyBorder="1"/>
    <xf numFmtId="0" fontId="6" fillId="5" borderId="4" xfId="0" applyFont="1" applyFill="1" applyBorder="1" applyAlignment="1">
      <alignment horizontal="center"/>
    </xf>
    <xf numFmtId="0" fontId="8" fillId="0" borderId="0" xfId="0" applyFont="1"/>
    <xf numFmtId="0" fontId="0" fillId="3" borderId="0" xfId="0" applyFill="1"/>
    <xf numFmtId="0" fontId="0" fillId="4" borderId="0" xfId="0" applyFill="1"/>
    <xf numFmtId="0" fontId="0" fillId="3" borderId="0" xfId="0" applyFill="1" applyAlignment="1">
      <alignment horizontal="left"/>
    </xf>
    <xf numFmtId="0" fontId="3" fillId="3" borderId="0" xfId="1" applyFill="1" applyAlignment="1" applyProtection="1"/>
    <xf numFmtId="0" fontId="0" fillId="4" borderId="0" xfId="0" applyFill="1" applyAlignment="1">
      <alignment horizontal="left"/>
    </xf>
    <xf numFmtId="0" fontId="3" fillId="4" borderId="0" xfId="1" applyFill="1" applyAlignment="1" applyProtection="1"/>
    <xf numFmtId="0" fontId="0" fillId="0" borderId="0" xfId="0" applyAlignment="1">
      <alignment horizontal="center"/>
    </xf>
    <xf numFmtId="164" fontId="0" fillId="5" borderId="6" xfId="0" applyNumberFormat="1" applyFill="1" applyBorder="1"/>
    <xf numFmtId="164" fontId="4" fillId="5" borderId="3" xfId="3" applyNumberFormat="1" applyFill="1"/>
    <xf numFmtId="164" fontId="0" fillId="5" borderId="48" xfId="0" applyNumberFormat="1" applyFill="1" applyBorder="1" applyAlignment="1">
      <alignment horizontal="center"/>
    </xf>
    <xf numFmtId="0" fontId="11" fillId="5" borderId="51" xfId="0" applyFont="1" applyFill="1" applyBorder="1" applyAlignment="1">
      <alignment horizontal="center"/>
    </xf>
    <xf numFmtId="0" fontId="5" fillId="0" borderId="0" xfId="0" applyFont="1" applyAlignment="1">
      <alignment wrapText="1"/>
    </xf>
    <xf numFmtId="0" fontId="10" fillId="0" borderId="0" xfId="0" applyFont="1" applyAlignment="1">
      <alignment wrapText="1"/>
    </xf>
    <xf numFmtId="0" fontId="4" fillId="0" borderId="0" xfId="3" applyFill="1" applyBorder="1"/>
    <xf numFmtId="0" fontId="9" fillId="5" borderId="0" xfId="0" applyFont="1" applyFill="1" applyAlignment="1">
      <alignment horizontal="center"/>
    </xf>
    <xf numFmtId="0" fontId="9" fillId="5" borderId="43" xfId="0" applyFont="1" applyFill="1" applyBorder="1" applyAlignment="1">
      <alignment horizontal="left"/>
    </xf>
    <xf numFmtId="0" fontId="13" fillId="0" borderId="0" xfId="0" applyFont="1" applyAlignment="1">
      <alignment vertical="top" wrapText="1"/>
    </xf>
    <xf numFmtId="164" fontId="0" fillId="0" borderId="0" xfId="0" applyNumberFormat="1" applyAlignment="1">
      <alignment horizontal="center"/>
    </xf>
    <xf numFmtId="0" fontId="4" fillId="0" borderId="0" xfId="3" applyFill="1" applyBorder="1" applyAlignment="1">
      <alignment horizontal="center" wrapText="1"/>
    </xf>
    <xf numFmtId="0" fontId="0" fillId="0" borderId="62" xfId="0" applyBorder="1" applyAlignment="1">
      <alignment horizontal="left"/>
    </xf>
    <xf numFmtId="0" fontId="0" fillId="0" borderId="66" xfId="0" applyBorder="1" applyAlignment="1">
      <alignment horizontal="left"/>
    </xf>
    <xf numFmtId="0" fontId="0" fillId="0" borderId="67" xfId="0" applyBorder="1" applyAlignment="1">
      <alignment horizontal="left"/>
    </xf>
    <xf numFmtId="44" fontId="0" fillId="0" borderId="63" xfId="4" applyFont="1" applyFill="1" applyBorder="1" applyAlignment="1">
      <alignment horizontal="right"/>
    </xf>
    <xf numFmtId="44" fontId="0" fillId="0" borderId="65" xfId="4" applyFont="1" applyFill="1" applyBorder="1" applyAlignment="1">
      <alignment horizontal="right"/>
    </xf>
    <xf numFmtId="44" fontId="0" fillId="0" borderId="1" xfId="4" applyFont="1" applyFill="1" applyBorder="1" applyAlignment="1">
      <alignment horizontal="right"/>
    </xf>
    <xf numFmtId="0" fontId="0" fillId="0" borderId="64" xfId="0" applyBorder="1" applyAlignment="1">
      <alignment horizontal="left"/>
    </xf>
    <xf numFmtId="0" fontId="0" fillId="0" borderId="70" xfId="0" applyBorder="1" applyAlignment="1">
      <alignment horizontal="left"/>
    </xf>
    <xf numFmtId="44" fontId="0" fillId="0" borderId="70" xfId="4" applyFont="1" applyFill="1" applyBorder="1" applyAlignment="1">
      <alignment horizontal="right"/>
    </xf>
    <xf numFmtId="0" fontId="4" fillId="0" borderId="12"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xf>
    <xf numFmtId="0" fontId="0" fillId="0" borderId="1" xfId="0" applyBorder="1" applyAlignment="1">
      <alignment horizontal="center"/>
    </xf>
    <xf numFmtId="0" fontId="0" fillId="0" borderId="0" xfId="0" quotePrefix="1" applyAlignment="1">
      <alignment horizontal="center"/>
    </xf>
    <xf numFmtId="49" fontId="0" fillId="0" borderId="0" xfId="0" applyNumberFormat="1"/>
    <xf numFmtId="44" fontId="0" fillId="0" borderId="71" xfId="4" applyFont="1" applyFill="1" applyBorder="1" applyAlignment="1">
      <alignment horizontal="right"/>
    </xf>
    <xf numFmtId="0" fontId="0" fillId="0" borderId="72" xfId="0" applyBorder="1" applyAlignment="1">
      <alignment horizontal="right"/>
    </xf>
    <xf numFmtId="0" fontId="0" fillId="0" borderId="72" xfId="0" applyBorder="1" applyAlignment="1">
      <alignment horizontal="left"/>
    </xf>
    <xf numFmtId="0" fontId="0" fillId="0" borderId="72" xfId="0" applyBorder="1"/>
    <xf numFmtId="0" fontId="0" fillId="0" borderId="73" xfId="0" applyBorder="1"/>
    <xf numFmtId="0" fontId="5" fillId="0" borderId="74" xfId="0" applyFont="1" applyBorder="1" applyAlignment="1">
      <alignment wrapText="1"/>
    </xf>
    <xf numFmtId="0" fontId="0" fillId="0" borderId="74" xfId="0" applyBorder="1"/>
    <xf numFmtId="0" fontId="0" fillId="0" borderId="74" xfId="0" applyBorder="1" applyAlignment="1">
      <alignment horizontal="right"/>
    </xf>
    <xf numFmtId="0" fontId="0" fillId="0" borderId="0" xfId="0" applyAlignment="1">
      <alignment horizontal="left"/>
    </xf>
    <xf numFmtId="1" fontId="0" fillId="5" borderId="4" xfId="0" applyNumberFormat="1" applyFill="1" applyBorder="1"/>
    <xf numFmtId="1" fontId="0" fillId="2" borderId="4" xfId="0" applyNumberFormat="1" applyFill="1" applyBorder="1"/>
    <xf numFmtId="1" fontId="4" fillId="5" borderId="3" xfId="3" applyNumberFormat="1" applyFill="1"/>
    <xf numFmtId="44" fontId="0" fillId="5" borderId="6" xfId="0" applyNumberFormat="1" applyFill="1" applyBorder="1"/>
    <xf numFmtId="44" fontId="0" fillId="2" borderId="6" xfId="0" applyNumberFormat="1" applyFill="1" applyBorder="1"/>
    <xf numFmtId="0" fontId="12" fillId="0" borderId="0" xfId="0" applyFont="1" applyAlignment="1">
      <alignment horizontal="left"/>
    </xf>
    <xf numFmtId="0" fontId="3" fillId="0" borderId="0" xfId="1" applyFill="1" applyBorder="1" applyAlignment="1" applyProtection="1">
      <alignment horizontal="left"/>
    </xf>
    <xf numFmtId="8" fontId="0" fillId="0" borderId="0" xfId="0" applyNumberFormat="1" applyAlignment="1">
      <alignment horizontal="right"/>
    </xf>
    <xf numFmtId="164" fontId="14" fillId="5" borderId="49" xfId="0" applyNumberFormat="1" applyFont="1" applyFill="1" applyBorder="1"/>
    <xf numFmtId="8" fontId="14" fillId="5" borderId="50" xfId="0" applyNumberFormat="1" applyFont="1" applyFill="1" applyBorder="1" applyAlignment="1">
      <alignment horizontal="right"/>
    </xf>
    <xf numFmtId="0" fontId="15" fillId="0" borderId="0" xfId="0" applyFont="1" applyAlignment="1">
      <alignment horizontal="left"/>
    </xf>
    <xf numFmtId="0" fontId="16" fillId="0" borderId="0" xfId="0" applyFont="1" applyAlignment="1">
      <alignment wrapText="1"/>
    </xf>
    <xf numFmtId="0" fontId="4" fillId="0" borderId="72" xfId="0" applyFont="1" applyBorder="1" applyAlignment="1">
      <alignment horizontal="right"/>
    </xf>
    <xf numFmtId="44" fontId="4" fillId="0" borderId="61" xfId="0" applyNumberFormat="1" applyFont="1" applyBorder="1"/>
    <xf numFmtId="0" fontId="6" fillId="0" borderId="4" xfId="0" applyFont="1" applyBorder="1" applyAlignment="1">
      <alignment horizontal="right"/>
    </xf>
    <xf numFmtId="0" fontId="6" fillId="0" borderId="0" xfId="0" applyFont="1" applyAlignment="1">
      <alignment wrapText="1"/>
    </xf>
    <xf numFmtId="44" fontId="0" fillId="0" borderId="1" xfId="4" applyFont="1" applyFill="1" applyBorder="1" applyAlignment="1" applyProtection="1">
      <alignment horizontal="right"/>
    </xf>
    <xf numFmtId="44" fontId="0" fillId="0" borderId="71" xfId="4" applyFont="1" applyFill="1" applyBorder="1" applyAlignment="1" applyProtection="1">
      <alignment horizontal="right"/>
    </xf>
    <xf numFmtId="0" fontId="10" fillId="0" borderId="0" xfId="0" applyFont="1" applyAlignment="1" applyProtection="1">
      <alignment wrapText="1"/>
      <protection locked="0"/>
    </xf>
    <xf numFmtId="0" fontId="0" fillId="0" borderId="1" xfId="0" applyBorder="1" applyAlignment="1" applyProtection="1">
      <alignment horizontal="center"/>
      <protection locked="0"/>
    </xf>
    <xf numFmtId="0" fontId="0" fillId="0" borderId="0" xfId="0" applyAlignment="1" applyProtection="1">
      <alignment horizontal="right"/>
      <protection locked="0"/>
    </xf>
    <xf numFmtId="0" fontId="0" fillId="0" borderId="0" xfId="0" applyProtection="1">
      <protection locked="0"/>
    </xf>
    <xf numFmtId="0" fontId="6" fillId="5" borderId="4" xfId="0" applyFont="1" applyFill="1" applyBorder="1" applyAlignment="1" applyProtection="1">
      <alignment horizontal="right"/>
      <protection locked="0"/>
    </xf>
    <xf numFmtId="0" fontId="5" fillId="0" borderId="0" xfId="0" applyFont="1" applyAlignment="1" applyProtection="1">
      <alignment wrapText="1"/>
      <protection locked="0"/>
    </xf>
    <xf numFmtId="0" fontId="0" fillId="0" borderId="72" xfId="0" applyBorder="1" applyAlignment="1" applyProtection="1">
      <alignment horizontal="right"/>
      <protection locked="0"/>
    </xf>
    <xf numFmtId="0" fontId="6" fillId="2" borderId="4" xfId="0" applyFont="1" applyFill="1" applyBorder="1" applyAlignment="1" applyProtection="1">
      <alignment horizontal="right"/>
      <protection locked="0"/>
    </xf>
    <xf numFmtId="0" fontId="8" fillId="0" borderId="0" xfId="0" applyFont="1" applyProtection="1">
      <protection locked="0"/>
    </xf>
    <xf numFmtId="0" fontId="16" fillId="0" borderId="0" xfId="0" applyFont="1" applyAlignment="1" applyProtection="1">
      <alignment wrapText="1"/>
      <protection locked="0"/>
    </xf>
    <xf numFmtId="0" fontId="0" fillId="0" borderId="74" xfId="0" applyBorder="1" applyAlignment="1" applyProtection="1">
      <alignment horizontal="right"/>
      <protection locked="0"/>
    </xf>
    <xf numFmtId="0" fontId="0" fillId="0" borderId="74" xfId="0" applyBorder="1" applyProtection="1">
      <protection locked="0"/>
    </xf>
    <xf numFmtId="0" fontId="7" fillId="0" borderId="0" xfId="0" applyFont="1"/>
    <xf numFmtId="0" fontId="22" fillId="4" borderId="7" xfId="0" applyFont="1" applyFill="1" applyBorder="1" applyAlignment="1">
      <alignment horizontal="center"/>
    </xf>
    <xf numFmtId="0" fontId="22" fillId="4" borderId="4" xfId="0" applyFont="1" applyFill="1" applyBorder="1" applyAlignment="1">
      <alignment horizontal="center"/>
    </xf>
    <xf numFmtId="0" fontId="22" fillId="3" borderId="5" xfId="0" applyFont="1" applyFill="1" applyBorder="1" applyAlignment="1">
      <alignment horizontal="center"/>
    </xf>
    <xf numFmtId="0" fontId="22" fillId="3" borderId="4" xfId="0" applyFont="1" applyFill="1" applyBorder="1" applyAlignment="1">
      <alignment horizontal="center"/>
    </xf>
    <xf numFmtId="0" fontId="22" fillId="2" borderId="4" xfId="0" applyFont="1" applyFill="1" applyBorder="1" applyAlignment="1">
      <alignment horizontal="center"/>
    </xf>
    <xf numFmtId="0" fontId="23" fillId="2" borderId="4" xfId="0" applyFont="1" applyFill="1" applyBorder="1" applyAlignment="1">
      <alignment horizontal="center"/>
    </xf>
    <xf numFmtId="165" fontId="19" fillId="4" borderId="7" xfId="0" applyNumberFormat="1" applyFont="1" applyFill="1" applyBorder="1" applyAlignment="1">
      <alignment horizontal="right"/>
    </xf>
    <xf numFmtId="165" fontId="19" fillId="3" borderId="8" xfId="0" applyNumberFormat="1" applyFont="1" applyFill="1" applyBorder="1" applyAlignment="1">
      <alignment horizontal="right"/>
    </xf>
    <xf numFmtId="165" fontId="19" fillId="4" borderId="54" xfId="0" applyNumberFormat="1" applyFont="1" applyFill="1" applyBorder="1" applyAlignment="1">
      <alignment horizontal="right"/>
    </xf>
    <xf numFmtId="165" fontId="19" fillId="3" borderId="55" xfId="0" applyNumberFormat="1" applyFont="1" applyFill="1" applyBorder="1" applyAlignment="1">
      <alignment horizontal="right"/>
    </xf>
    <xf numFmtId="165" fontId="19" fillId="2" borderId="8" xfId="0" applyNumberFormat="1" applyFont="1" applyFill="1" applyBorder="1" applyAlignment="1">
      <alignment horizontal="right"/>
    </xf>
    <xf numFmtId="165" fontId="19" fillId="4" borderId="8" xfId="0" applyNumberFormat="1" applyFont="1" applyFill="1" applyBorder="1" applyAlignment="1">
      <alignment horizontal="right"/>
    </xf>
    <xf numFmtId="165" fontId="19" fillId="4" borderId="55" xfId="0" applyNumberFormat="1" applyFont="1" applyFill="1" applyBorder="1" applyAlignment="1">
      <alignment horizontal="right"/>
    </xf>
    <xf numFmtId="165" fontId="19" fillId="3" borderId="54" xfId="0" applyNumberFormat="1" applyFont="1" applyFill="1" applyBorder="1" applyAlignment="1">
      <alignment horizontal="right"/>
    </xf>
    <xf numFmtId="165" fontId="19" fillId="2" borderId="54" xfId="0" applyNumberFormat="1" applyFont="1" applyFill="1" applyBorder="1" applyAlignment="1">
      <alignment horizontal="right"/>
    </xf>
    <xf numFmtId="165" fontId="19" fillId="2" borderId="55" xfId="0" applyNumberFormat="1" applyFont="1" applyFill="1" applyBorder="1" applyAlignment="1">
      <alignment horizontal="right"/>
    </xf>
    <xf numFmtId="165" fontId="19" fillId="3" borderId="7" xfId="0" applyNumberFormat="1" applyFont="1" applyFill="1" applyBorder="1" applyAlignment="1">
      <alignment horizontal="right"/>
    </xf>
    <xf numFmtId="165" fontId="20" fillId="4" borderId="57" xfId="3" applyNumberFormat="1" applyFont="1" applyFill="1" applyBorder="1" applyAlignment="1">
      <alignment horizontal="right"/>
    </xf>
    <xf numFmtId="165" fontId="20" fillId="3" borderId="57" xfId="3" applyNumberFormat="1" applyFont="1" applyFill="1" applyBorder="1" applyAlignment="1">
      <alignment horizontal="right"/>
    </xf>
    <xf numFmtId="165" fontId="20" fillId="2" borderId="57" xfId="3" applyNumberFormat="1" applyFont="1" applyFill="1" applyBorder="1" applyAlignment="1">
      <alignment horizontal="right"/>
    </xf>
    <xf numFmtId="165" fontId="21" fillId="2" borderId="57" xfId="3" applyNumberFormat="1" applyFont="1" applyFill="1" applyBorder="1" applyAlignment="1">
      <alignment horizontal="right"/>
    </xf>
    <xf numFmtId="165" fontId="19" fillId="3" borderId="6" xfId="0" applyNumberFormat="1" applyFont="1" applyFill="1" applyBorder="1" applyAlignment="1">
      <alignment horizontal="right"/>
    </xf>
    <xf numFmtId="165" fontId="19" fillId="4" borderId="6" xfId="0" applyNumberFormat="1" applyFont="1" applyFill="1" applyBorder="1" applyAlignment="1">
      <alignment horizontal="right"/>
    </xf>
    <xf numFmtId="165" fontId="20" fillId="4" borderId="79" xfId="3" applyNumberFormat="1" applyFont="1" applyFill="1" applyBorder="1" applyAlignment="1">
      <alignment horizontal="right"/>
    </xf>
    <xf numFmtId="165" fontId="20" fillId="3" borderId="79" xfId="3" applyNumberFormat="1" applyFont="1" applyFill="1" applyBorder="1" applyAlignment="1">
      <alignment horizontal="right"/>
    </xf>
    <xf numFmtId="165" fontId="20" fillId="2" borderId="79" xfId="3" applyNumberFormat="1" applyFont="1" applyFill="1" applyBorder="1" applyAlignment="1">
      <alignment horizontal="right"/>
    </xf>
    <xf numFmtId="165" fontId="21" fillId="2" borderId="79" xfId="3" applyNumberFormat="1" applyFont="1" applyFill="1" applyBorder="1" applyAlignment="1">
      <alignment horizontal="right"/>
    </xf>
    <xf numFmtId="165" fontId="20" fillId="4" borderId="81" xfId="3" applyNumberFormat="1" applyFont="1" applyFill="1" applyBorder="1" applyAlignment="1">
      <alignment horizontal="right"/>
    </xf>
    <xf numFmtId="165" fontId="20" fillId="3" borderId="81" xfId="3" applyNumberFormat="1" applyFont="1" applyFill="1" applyBorder="1" applyAlignment="1">
      <alignment horizontal="right"/>
    </xf>
    <xf numFmtId="165" fontId="20" fillId="2" borderId="81" xfId="3" applyNumberFormat="1" applyFont="1" applyFill="1" applyBorder="1" applyAlignment="1">
      <alignment horizontal="right"/>
    </xf>
    <xf numFmtId="165" fontId="21" fillId="2" borderId="81" xfId="3" applyNumberFormat="1" applyFont="1" applyFill="1" applyBorder="1" applyAlignment="1">
      <alignment horizontal="right"/>
    </xf>
    <xf numFmtId="0" fontId="19" fillId="0" borderId="0" xfId="0" applyFont="1"/>
    <xf numFmtId="0" fontId="20" fillId="0" borderId="0" xfId="3" applyFont="1" applyFill="1" applyBorder="1"/>
    <xf numFmtId="164" fontId="20" fillId="0" borderId="52" xfId="3" applyNumberFormat="1" applyFont="1" applyFill="1" applyBorder="1" applyAlignment="1">
      <alignment horizontal="right"/>
    </xf>
    <xf numFmtId="164" fontId="27" fillId="0" borderId="52" xfId="3" applyNumberFormat="1" applyFont="1" applyFill="1" applyBorder="1" applyAlignment="1">
      <alignment horizontal="right"/>
    </xf>
    <xf numFmtId="0" fontId="19" fillId="0" borderId="52" xfId="0" applyFont="1" applyBorder="1"/>
    <xf numFmtId="0" fontId="28" fillId="0" borderId="16" xfId="0" applyFont="1" applyBorder="1" applyAlignment="1">
      <alignment horizontal="right"/>
    </xf>
    <xf numFmtId="0" fontId="28" fillId="0" borderId="26" xfId="0" applyFont="1" applyBorder="1" applyAlignment="1">
      <alignment horizontal="left"/>
    </xf>
    <xf numFmtId="0" fontId="29" fillId="0" borderId="27" xfId="0" applyFont="1" applyBorder="1" applyAlignment="1">
      <alignment horizontal="right"/>
    </xf>
    <xf numFmtId="0" fontId="28" fillId="0" borderId="25" xfId="0" applyFont="1" applyBorder="1" applyAlignment="1">
      <alignment horizontal="right"/>
    </xf>
    <xf numFmtId="165" fontId="28" fillId="0" borderId="25" xfId="0" applyNumberFormat="1" applyFont="1" applyBorder="1" applyAlignment="1">
      <alignment horizontal="right"/>
    </xf>
    <xf numFmtId="165" fontId="29" fillId="0" borderId="27" xfId="0" applyNumberFormat="1" applyFont="1" applyBorder="1"/>
    <xf numFmtId="0" fontId="19" fillId="5" borderId="33" xfId="0" applyFont="1" applyFill="1" applyBorder="1"/>
    <xf numFmtId="0" fontId="19" fillId="5" borderId="34" xfId="0" applyFont="1" applyFill="1" applyBorder="1"/>
    <xf numFmtId="0" fontId="19" fillId="5" borderId="36" xfId="0" applyFont="1" applyFill="1" applyBorder="1"/>
    <xf numFmtId="0" fontId="20" fillId="5" borderId="19" xfId="3" applyFont="1" applyFill="1" applyBorder="1" applyAlignment="1"/>
    <xf numFmtId="165" fontId="20" fillId="5" borderId="21" xfId="3" applyNumberFormat="1" applyFont="1" applyFill="1" applyBorder="1"/>
    <xf numFmtId="164" fontId="19" fillId="0" borderId="0" xfId="0" applyNumberFormat="1" applyFont="1"/>
    <xf numFmtId="165" fontId="19" fillId="5" borderId="35" xfId="0" applyNumberFormat="1" applyFont="1" applyFill="1" applyBorder="1"/>
    <xf numFmtId="165" fontId="19" fillId="5" borderId="35" xfId="3" applyNumberFormat="1" applyFont="1" applyFill="1" applyBorder="1"/>
    <xf numFmtId="1" fontId="19" fillId="0" borderId="0" xfId="0" applyNumberFormat="1" applyFont="1"/>
    <xf numFmtId="9" fontId="19" fillId="0" borderId="0" xfId="2" applyFont="1" applyFill="1" applyBorder="1"/>
    <xf numFmtId="0" fontId="0" fillId="2" borderId="1" xfId="0" applyFill="1" applyBorder="1" applyAlignment="1">
      <alignment horizontal="center"/>
    </xf>
    <xf numFmtId="0" fontId="20" fillId="0" borderId="14" xfId="3" applyFont="1" applyBorder="1"/>
    <xf numFmtId="0" fontId="20" fillId="0" borderId="52" xfId="3" applyFont="1" applyBorder="1"/>
    <xf numFmtId="165" fontId="20" fillId="4" borderId="52" xfId="3" applyNumberFormat="1" applyFont="1" applyFill="1" applyBorder="1" applyAlignment="1">
      <alignment horizontal="right"/>
    </xf>
    <xf numFmtId="165" fontId="27" fillId="0" borderId="0" xfId="3" applyNumberFormat="1" applyFont="1" applyFill="1" applyBorder="1" applyAlignment="1">
      <alignment horizontal="right"/>
    </xf>
    <xf numFmtId="0" fontId="0" fillId="0" borderId="0" xfId="0" applyAlignment="1" applyProtection="1">
      <alignment horizontal="left"/>
      <protection locked="0"/>
    </xf>
    <xf numFmtId="0" fontId="18" fillId="0" borderId="0" xfId="0" applyFont="1"/>
    <xf numFmtId="0" fontId="6" fillId="0" borderId="40" xfId="0" applyFont="1" applyBorder="1" applyAlignment="1">
      <alignment wrapText="1"/>
    </xf>
    <xf numFmtId="0" fontId="33" fillId="0" borderId="0" xfId="0" applyFont="1"/>
    <xf numFmtId="164" fontId="35" fillId="0" borderId="22" xfId="0" applyNumberFormat="1" applyFont="1" applyBorder="1" applyAlignment="1">
      <alignment horizontal="center"/>
    </xf>
    <xf numFmtId="0" fontId="37" fillId="0" borderId="0" xfId="0" applyFont="1"/>
    <xf numFmtId="0" fontId="35" fillId="6" borderId="1" xfId="0" applyFont="1" applyFill="1" applyBorder="1"/>
    <xf numFmtId="165" fontId="35" fillId="6" borderId="1" xfId="0" applyNumberFormat="1" applyFont="1" applyFill="1" applyBorder="1"/>
    <xf numFmtId="0" fontId="38" fillId="0" borderId="0" xfId="0" applyFont="1"/>
    <xf numFmtId="0" fontId="0" fillId="10" borderId="0" xfId="0" applyFill="1"/>
    <xf numFmtId="165" fontId="19" fillId="4" borderId="53" xfId="0" applyNumberFormat="1" applyFont="1" applyFill="1" applyBorder="1" applyAlignment="1" applyProtection="1">
      <alignment horizontal="right"/>
      <protection locked="0"/>
    </xf>
    <xf numFmtId="165" fontId="19" fillId="4" borderId="54" xfId="0" applyNumberFormat="1" applyFont="1" applyFill="1" applyBorder="1" applyAlignment="1" applyProtection="1">
      <alignment horizontal="right"/>
      <protection locked="0"/>
    </xf>
    <xf numFmtId="165" fontId="19" fillId="4" borderId="8" xfId="0" applyNumberFormat="1" applyFont="1" applyFill="1" applyBorder="1" applyAlignment="1" applyProtection="1">
      <alignment horizontal="right"/>
      <protection locked="0"/>
    </xf>
    <xf numFmtId="165" fontId="19" fillId="3" borderId="7" xfId="0" applyNumberFormat="1" applyFont="1" applyFill="1" applyBorder="1" applyAlignment="1" applyProtection="1">
      <alignment horizontal="right"/>
      <protection locked="0"/>
    </xf>
    <xf numFmtId="165" fontId="19" fillId="4" borderId="7" xfId="0" applyNumberFormat="1" applyFont="1" applyFill="1" applyBorder="1" applyAlignment="1" applyProtection="1">
      <alignment horizontal="right"/>
      <protection locked="0"/>
    </xf>
    <xf numFmtId="165" fontId="19" fillId="2" borderId="7" xfId="0" applyNumberFormat="1" applyFont="1" applyFill="1" applyBorder="1" applyAlignment="1" applyProtection="1">
      <alignment horizontal="right"/>
      <protection locked="0"/>
    </xf>
    <xf numFmtId="165" fontId="26" fillId="2" borderId="7" xfId="0" applyNumberFormat="1" applyFont="1" applyFill="1" applyBorder="1" applyAlignment="1" applyProtection="1">
      <alignment horizontal="right"/>
      <protection locked="0"/>
    </xf>
    <xf numFmtId="165" fontId="19" fillId="3" borderId="56" xfId="0" applyNumberFormat="1" applyFont="1" applyFill="1" applyBorder="1" applyAlignment="1" applyProtection="1">
      <alignment horizontal="right"/>
      <protection locked="0"/>
    </xf>
    <xf numFmtId="165" fontId="19" fillId="4" borderId="56" xfId="0" applyNumberFormat="1" applyFont="1" applyFill="1" applyBorder="1" applyAlignment="1" applyProtection="1">
      <alignment horizontal="right"/>
      <protection locked="0"/>
    </xf>
    <xf numFmtId="165" fontId="19" fillId="3" borderId="8" xfId="0" applyNumberFormat="1" applyFont="1" applyFill="1" applyBorder="1" applyAlignment="1" applyProtection="1">
      <alignment horizontal="right"/>
      <protection locked="0"/>
    </xf>
    <xf numFmtId="165" fontId="19" fillId="7" borderId="0" xfId="0" applyNumberFormat="1" applyFont="1" applyFill="1" applyAlignment="1" applyProtection="1">
      <alignment horizontal="right"/>
      <protection locked="0"/>
    </xf>
    <xf numFmtId="165" fontId="19" fillId="4" borderId="4" xfId="0" applyNumberFormat="1" applyFont="1" applyFill="1" applyBorder="1" applyAlignment="1" applyProtection="1">
      <alignment horizontal="right"/>
      <protection locked="0"/>
    </xf>
    <xf numFmtId="165" fontId="19" fillId="3" borderId="6" xfId="0" applyNumberFormat="1" applyFont="1" applyFill="1" applyBorder="1" applyAlignment="1" applyProtection="1">
      <alignment horizontal="right"/>
      <protection locked="0"/>
    </xf>
    <xf numFmtId="165" fontId="19" fillId="4" borderId="6" xfId="0" applyNumberFormat="1" applyFont="1" applyFill="1" applyBorder="1" applyAlignment="1" applyProtection="1">
      <alignment horizontal="right"/>
      <protection locked="0"/>
    </xf>
    <xf numFmtId="165" fontId="19" fillId="2" borderId="6" xfId="0" applyNumberFormat="1" applyFont="1" applyFill="1" applyBorder="1" applyAlignment="1" applyProtection="1">
      <alignment horizontal="right"/>
      <protection locked="0"/>
    </xf>
    <xf numFmtId="165" fontId="19" fillId="0" borderId="0" xfId="0" applyNumberFormat="1" applyFont="1" applyAlignment="1" applyProtection="1">
      <alignment horizontal="right"/>
      <protection locked="0"/>
    </xf>
    <xf numFmtId="164" fontId="19" fillId="5" borderId="28" xfId="0" applyNumberFormat="1" applyFont="1" applyFill="1" applyBorder="1" applyProtection="1">
      <protection locked="0"/>
    </xf>
    <xf numFmtId="9" fontId="19" fillId="5" borderId="29" xfId="2" applyFont="1" applyFill="1" applyBorder="1" applyProtection="1">
      <protection locked="0"/>
    </xf>
    <xf numFmtId="9" fontId="19" fillId="5" borderId="47" xfId="2" applyFont="1" applyFill="1" applyBorder="1" applyAlignment="1" applyProtection="1">
      <alignment horizontal="right"/>
      <protection locked="0"/>
    </xf>
    <xf numFmtId="9" fontId="19" fillId="5" borderId="28" xfId="2" applyFont="1" applyFill="1" applyBorder="1" applyProtection="1">
      <protection locked="0"/>
    </xf>
    <xf numFmtId="0" fontId="0" fillId="0" borderId="73" xfId="0" applyBorder="1" applyProtection="1">
      <protection locked="0"/>
    </xf>
    <xf numFmtId="0" fontId="0" fillId="0" borderId="0" xfId="0" applyAlignment="1" applyProtection="1">
      <alignment horizontal="center"/>
      <protection locked="0"/>
    </xf>
    <xf numFmtId="44" fontId="0" fillId="0" borderId="0" xfId="4" applyFont="1" applyFill="1" applyBorder="1" applyAlignment="1" applyProtection="1">
      <alignment horizontal="right"/>
      <protection locked="0"/>
    </xf>
    <xf numFmtId="0" fontId="0" fillId="0" borderId="72" xfId="0" applyBorder="1" applyProtection="1">
      <protection locked="0"/>
    </xf>
    <xf numFmtId="44" fontId="0" fillId="0" borderId="0" xfId="0" applyNumberFormat="1" applyProtection="1">
      <protection locked="0"/>
    </xf>
    <xf numFmtId="0" fontId="10" fillId="0" borderId="78" xfId="0" applyFont="1" applyBorder="1" applyAlignment="1">
      <alignment wrapText="1"/>
    </xf>
    <xf numFmtId="0" fontId="0" fillId="0" borderId="75" xfId="0" applyBorder="1" applyAlignment="1">
      <alignment horizontal="right"/>
    </xf>
    <xf numFmtId="0" fontId="4" fillId="0" borderId="76" xfId="0" applyFont="1" applyBorder="1" applyAlignment="1">
      <alignment horizontal="right"/>
    </xf>
    <xf numFmtId="0" fontId="0" fillId="0" borderId="17" xfId="0" applyBorder="1"/>
    <xf numFmtId="9" fontId="19" fillId="5" borderId="92" xfId="2" applyFont="1" applyFill="1" applyBorder="1" applyAlignment="1" applyProtection="1">
      <alignment horizontal="right"/>
      <protection locked="0"/>
    </xf>
    <xf numFmtId="165" fontId="19" fillId="5" borderId="29" xfId="0" applyNumberFormat="1" applyFont="1" applyFill="1" applyBorder="1"/>
    <xf numFmtId="0" fontId="34" fillId="0" borderId="22" xfId="0" applyFont="1" applyBorder="1" applyAlignment="1" applyProtection="1">
      <alignment horizontal="left"/>
      <protection locked="0"/>
    </xf>
    <xf numFmtId="0" fontId="35" fillId="0" borderId="2" xfId="0" applyFont="1" applyBorder="1" applyProtection="1">
      <protection locked="0"/>
    </xf>
    <xf numFmtId="165" fontId="36" fillId="0" borderId="1" xfId="0" applyNumberFormat="1" applyFont="1" applyBorder="1" applyProtection="1">
      <protection locked="0"/>
    </xf>
    <xf numFmtId="166" fontId="19" fillId="5" borderId="29" xfId="0" applyNumberFormat="1" applyFont="1" applyFill="1" applyBorder="1" applyProtection="1">
      <protection locked="0"/>
    </xf>
    <xf numFmtId="0" fontId="36" fillId="0" borderId="2" xfId="0" applyFont="1" applyBorder="1" applyAlignment="1" applyProtection="1">
      <alignment horizontal="left" indent="3"/>
      <protection locked="0"/>
    </xf>
    <xf numFmtId="165" fontId="19" fillId="2" borderId="93" xfId="0" applyNumberFormat="1" applyFont="1" applyFill="1" applyBorder="1" applyAlignment="1" applyProtection="1">
      <alignment horizontal="right"/>
      <protection locked="0"/>
    </xf>
    <xf numFmtId="0" fontId="23" fillId="2" borderId="6" xfId="0" applyFont="1" applyFill="1" applyBorder="1" applyAlignment="1">
      <alignment horizontal="center"/>
    </xf>
    <xf numFmtId="165" fontId="26" fillId="2" borderId="6" xfId="0" applyNumberFormat="1" applyFont="1" applyFill="1" applyBorder="1" applyAlignment="1" applyProtection="1">
      <alignment horizontal="right"/>
      <protection locked="0"/>
    </xf>
    <xf numFmtId="165" fontId="26" fillId="2" borderId="6" xfId="0" applyNumberFormat="1" applyFont="1" applyFill="1" applyBorder="1" applyAlignment="1">
      <alignment horizontal="right"/>
    </xf>
    <xf numFmtId="0" fontId="21" fillId="0" borderId="94" xfId="0" applyFont="1" applyBorder="1"/>
    <xf numFmtId="0" fontId="0" fillId="0" borderId="12" xfId="0" applyBorder="1"/>
    <xf numFmtId="0" fontId="0" fillId="0" borderId="70" xfId="0" applyBorder="1"/>
    <xf numFmtId="0" fontId="0" fillId="0" borderId="13" xfId="0" applyBorder="1"/>
    <xf numFmtId="0" fontId="24" fillId="8" borderId="95" xfId="0" applyFont="1" applyFill="1" applyBorder="1" applyAlignment="1">
      <alignment horizontal="center"/>
    </xf>
    <xf numFmtId="0" fontId="0" fillId="0" borderId="18" xfId="0" applyBorder="1"/>
    <xf numFmtId="165" fontId="25" fillId="8" borderId="34" xfId="0" applyNumberFormat="1" applyFont="1" applyFill="1" applyBorder="1" applyAlignment="1">
      <alignment horizontal="right"/>
    </xf>
    <xf numFmtId="165" fontId="25" fillId="8" borderId="96" xfId="0" applyNumberFormat="1" applyFont="1" applyFill="1" applyBorder="1" applyAlignment="1">
      <alignment horizontal="right"/>
    </xf>
    <xf numFmtId="165" fontId="27" fillId="8" borderId="97" xfId="3" applyNumberFormat="1" applyFont="1" applyFill="1" applyBorder="1" applyAlignment="1">
      <alignment horizontal="right"/>
    </xf>
    <xf numFmtId="165" fontId="27" fillId="8" borderId="90" xfId="3" applyNumberFormat="1" applyFont="1" applyFill="1" applyBorder="1" applyAlignment="1">
      <alignment horizontal="right"/>
    </xf>
    <xf numFmtId="165" fontId="27" fillId="9" borderId="98" xfId="3" applyNumberFormat="1" applyFont="1" applyFill="1" applyBorder="1" applyAlignment="1">
      <alignment horizontal="right"/>
    </xf>
    <xf numFmtId="0" fontId="9" fillId="3" borderId="0" xfId="0" applyFont="1" applyFill="1" applyAlignment="1">
      <alignment horizontal="left"/>
    </xf>
    <xf numFmtId="0" fontId="9" fillId="4" borderId="0" xfId="0" applyFont="1" applyFill="1" applyAlignment="1">
      <alignment horizontal="left"/>
    </xf>
    <xf numFmtId="165" fontId="19" fillId="4" borderId="100" xfId="0" applyNumberFormat="1" applyFont="1" applyFill="1" applyBorder="1" applyAlignment="1">
      <alignment horizontal="right"/>
    </xf>
    <xf numFmtId="165" fontId="19" fillId="4" borderId="101" xfId="0" applyNumberFormat="1" applyFont="1" applyFill="1" applyBorder="1" applyAlignment="1" applyProtection="1">
      <alignment horizontal="right"/>
      <protection locked="0"/>
    </xf>
    <xf numFmtId="0" fontId="39" fillId="5" borderId="1" xfId="0" applyFont="1" applyFill="1" applyBorder="1" applyAlignment="1">
      <alignment horizontal="center"/>
    </xf>
    <xf numFmtId="164" fontId="0" fillId="5" borderId="102" xfId="0" applyNumberFormat="1" applyFill="1" applyBorder="1" applyAlignment="1">
      <alignment horizontal="center"/>
    </xf>
    <xf numFmtId="0" fontId="9" fillId="5" borderId="38" xfId="0" applyFont="1" applyFill="1" applyBorder="1" applyAlignment="1">
      <alignment horizontal="center"/>
    </xf>
    <xf numFmtId="164" fontId="39" fillId="11" borderId="61" xfId="0" applyNumberFormat="1" applyFont="1" applyFill="1" applyBorder="1" applyProtection="1">
      <protection locked="0"/>
    </xf>
    <xf numFmtId="165" fontId="40" fillId="7" borderId="0" xfId="0" applyNumberFormat="1" applyFont="1" applyFill="1" applyAlignment="1" applyProtection="1">
      <alignment horizontal="right"/>
      <protection locked="0"/>
    </xf>
    <xf numFmtId="165" fontId="40" fillId="3" borderId="7" xfId="0" applyNumberFormat="1" applyFont="1" applyFill="1" applyBorder="1" applyAlignment="1" applyProtection="1">
      <alignment horizontal="right"/>
      <protection locked="0"/>
    </xf>
    <xf numFmtId="165" fontId="40" fillId="2" borderId="55" xfId="0" applyNumberFormat="1" applyFont="1" applyFill="1" applyBorder="1" applyAlignment="1">
      <alignment horizontal="right"/>
    </xf>
    <xf numFmtId="165" fontId="25" fillId="7" borderId="59" xfId="0" applyNumberFormat="1" applyFont="1" applyFill="1" applyBorder="1" applyAlignment="1">
      <alignment horizontal="right"/>
    </xf>
    <xf numFmtId="165" fontId="40" fillId="4" borderId="106" xfId="0" applyNumberFormat="1" applyFont="1" applyFill="1" applyBorder="1" applyAlignment="1">
      <alignment horizontal="right"/>
    </xf>
    <xf numFmtId="165" fontId="19" fillId="4" borderId="107" xfId="0" applyNumberFormat="1" applyFont="1" applyFill="1" applyBorder="1" applyAlignment="1">
      <alignment horizontal="right"/>
    </xf>
    <xf numFmtId="165" fontId="40" fillId="4" borderId="107" xfId="0" applyNumberFormat="1" applyFont="1" applyFill="1" applyBorder="1" applyAlignment="1">
      <alignment horizontal="right"/>
    </xf>
    <xf numFmtId="165" fontId="40" fillId="11" borderId="53" xfId="0" applyNumberFormat="1" applyFont="1" applyFill="1" applyBorder="1" applyAlignment="1" applyProtection="1">
      <alignment horizontal="center"/>
      <protection locked="0"/>
    </xf>
    <xf numFmtId="165" fontId="40" fillId="11" borderId="8" xfId="0" applyNumberFormat="1" applyFont="1" applyFill="1" applyBorder="1" applyAlignment="1" applyProtection="1">
      <alignment horizontal="center"/>
      <protection locked="0"/>
    </xf>
    <xf numFmtId="0" fontId="31" fillId="0" borderId="45" xfId="0" applyFont="1" applyBorder="1" applyAlignment="1" applyProtection="1">
      <alignment horizontal="center"/>
      <protection locked="0"/>
    </xf>
    <xf numFmtId="0" fontId="31" fillId="0" borderId="83" xfId="0" applyFont="1" applyBorder="1" applyAlignment="1" applyProtection="1">
      <alignment horizontal="center"/>
      <protection locked="0"/>
    </xf>
    <xf numFmtId="0" fontId="30" fillId="0" borderId="0" xfId="0" applyFont="1" applyAlignment="1">
      <alignment horizontal="left"/>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17" fillId="0" borderId="12"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6" fillId="5" borderId="44" xfId="0" applyFont="1" applyFill="1" applyBorder="1" applyAlignment="1">
      <alignment horizontal="left" wrapText="1"/>
    </xf>
    <xf numFmtId="0" fontId="6" fillId="5" borderId="77" xfId="0" applyFont="1" applyFill="1" applyBorder="1" applyAlignment="1">
      <alignment horizontal="left" wrapText="1"/>
    </xf>
    <xf numFmtId="0" fontId="10" fillId="0" borderId="0" xfId="0" applyFont="1" applyAlignment="1" applyProtection="1">
      <alignment horizontal="left" wrapText="1"/>
      <protection locked="0"/>
    </xf>
    <xf numFmtId="0" fontId="0" fillId="4" borderId="1" xfId="0" applyFill="1" applyBorder="1" applyAlignment="1">
      <alignment horizontal="center"/>
    </xf>
    <xf numFmtId="0" fontId="0" fillId="0" borderId="0" xfId="0" applyAlignment="1" applyProtection="1">
      <alignment horizontal="center"/>
      <protection locked="0"/>
    </xf>
    <xf numFmtId="0" fontId="16" fillId="0" borderId="0" xfId="0" applyFont="1" applyAlignment="1" applyProtection="1">
      <alignment horizontal="left" wrapText="1"/>
      <protection locked="0"/>
    </xf>
    <xf numFmtId="165" fontId="20" fillId="5" borderId="19" xfId="3" applyNumberFormat="1" applyFont="1" applyFill="1" applyBorder="1" applyAlignment="1">
      <alignment horizontal="right"/>
    </xf>
    <xf numFmtId="165" fontId="20" fillId="5" borderId="20" xfId="3" applyNumberFormat="1" applyFont="1" applyFill="1" applyBorder="1" applyAlignment="1">
      <alignment horizontal="right"/>
    </xf>
    <xf numFmtId="165" fontId="19" fillId="5" borderId="36" xfId="0" applyNumberFormat="1" applyFont="1" applyFill="1" applyBorder="1" applyAlignment="1">
      <alignment horizontal="right"/>
    </xf>
    <xf numFmtId="165" fontId="19" fillId="5" borderId="11" xfId="0" applyNumberFormat="1" applyFont="1" applyFill="1" applyBorder="1" applyAlignment="1">
      <alignment horizontal="right"/>
    </xf>
    <xf numFmtId="165" fontId="20" fillId="5" borderId="30" xfId="3" applyNumberFormat="1" applyFont="1" applyFill="1" applyBorder="1" applyAlignment="1">
      <alignment horizontal="right"/>
    </xf>
    <xf numFmtId="165" fontId="20" fillId="5" borderId="3" xfId="3" applyNumberFormat="1" applyFont="1" applyFill="1" applyAlignment="1">
      <alignment horizontal="right"/>
    </xf>
    <xf numFmtId="165" fontId="19" fillId="5" borderId="37" xfId="0" applyNumberFormat="1" applyFont="1" applyFill="1" applyBorder="1" applyAlignment="1">
      <alignment horizontal="right"/>
    </xf>
    <xf numFmtId="165" fontId="19" fillId="5" borderId="23" xfId="0" applyNumberFormat="1" applyFont="1" applyFill="1" applyBorder="1" applyAlignment="1">
      <alignment horizontal="right"/>
    </xf>
    <xf numFmtId="0" fontId="21" fillId="3" borderId="86" xfId="0" applyFont="1" applyFill="1" applyBorder="1" applyAlignment="1">
      <alignment horizontal="center"/>
    </xf>
    <xf numFmtId="0" fontId="21" fillId="3" borderId="83" xfId="0" applyFont="1" applyFill="1" applyBorder="1" applyAlignment="1">
      <alignment horizontal="center"/>
    </xf>
    <xf numFmtId="0" fontId="21" fillId="3" borderId="16" xfId="0" applyFont="1" applyFill="1" applyBorder="1" applyAlignment="1">
      <alignment horizontal="center"/>
    </xf>
    <xf numFmtId="165" fontId="19" fillId="5" borderId="33" xfId="0" applyNumberFormat="1" applyFont="1" applyFill="1" applyBorder="1" applyAlignment="1">
      <alignment horizontal="right"/>
    </xf>
    <xf numFmtId="165" fontId="19" fillId="5" borderId="10" xfId="0" applyNumberFormat="1" applyFont="1" applyFill="1" applyBorder="1" applyAlignment="1">
      <alignment horizontal="right"/>
    </xf>
    <xf numFmtId="165" fontId="20" fillId="5" borderId="31" xfId="0" applyNumberFormat="1" applyFont="1" applyFill="1" applyBorder="1" applyAlignment="1">
      <alignment horizontal="center"/>
    </xf>
    <xf numFmtId="165" fontId="20" fillId="5" borderId="9" xfId="0" applyNumberFormat="1" applyFont="1" applyFill="1" applyBorder="1" applyAlignment="1">
      <alignment horizontal="center"/>
    </xf>
    <xf numFmtId="165" fontId="20" fillId="5" borderId="32" xfId="0" applyNumberFormat="1" applyFont="1" applyFill="1" applyBorder="1" applyAlignment="1">
      <alignment horizontal="center"/>
    </xf>
    <xf numFmtId="165" fontId="19" fillId="5" borderId="34" xfId="0" applyNumberFormat="1" applyFont="1" applyFill="1" applyBorder="1" applyAlignment="1">
      <alignment horizontal="right"/>
    </xf>
    <xf numFmtId="165" fontId="19" fillId="5" borderId="7" xfId="0" applyNumberFormat="1" applyFont="1" applyFill="1" applyBorder="1" applyAlignment="1">
      <alignment horizontal="right"/>
    </xf>
    <xf numFmtId="0" fontId="19" fillId="5" borderId="24" xfId="0" applyFont="1" applyFill="1" applyBorder="1" applyAlignment="1">
      <alignment horizontal="right"/>
    </xf>
    <xf numFmtId="0" fontId="19" fillId="5" borderId="10" xfId="0" applyFont="1" applyFill="1" applyBorder="1" applyAlignment="1">
      <alignment horizontal="right"/>
    </xf>
    <xf numFmtId="0" fontId="19" fillId="5" borderId="8" xfId="0" applyFont="1" applyFill="1" applyBorder="1" applyAlignment="1">
      <alignment horizontal="right"/>
    </xf>
    <xf numFmtId="0" fontId="19" fillId="5" borderId="7" xfId="0" applyFont="1" applyFill="1" applyBorder="1" applyAlignment="1">
      <alignment horizontal="right"/>
    </xf>
    <xf numFmtId="0" fontId="20" fillId="3" borderId="86" xfId="0" applyFont="1" applyFill="1" applyBorder="1" applyAlignment="1">
      <alignment horizontal="center"/>
    </xf>
    <xf numFmtId="0" fontId="20" fillId="3" borderId="83" xfId="0" applyFont="1" applyFill="1" applyBorder="1" applyAlignment="1">
      <alignment horizontal="center"/>
    </xf>
    <xf numFmtId="0" fontId="20" fillId="3" borderId="16" xfId="0" applyFont="1" applyFill="1" applyBorder="1" applyAlignment="1">
      <alignment horizontal="center"/>
    </xf>
    <xf numFmtId="0" fontId="20" fillId="4" borderId="86" xfId="0" applyFont="1" applyFill="1" applyBorder="1" applyAlignment="1">
      <alignment horizontal="center"/>
    </xf>
    <xf numFmtId="0" fontId="20" fillId="4" borderId="83" xfId="0" applyFont="1" applyFill="1" applyBorder="1" applyAlignment="1">
      <alignment horizontal="center"/>
    </xf>
    <xf numFmtId="0" fontId="20" fillId="4" borderId="16" xfId="0" applyFont="1" applyFill="1" applyBorder="1" applyAlignment="1">
      <alignment horizontal="center"/>
    </xf>
    <xf numFmtId="0" fontId="21" fillId="4" borderId="86" xfId="0" applyFont="1" applyFill="1" applyBorder="1" applyAlignment="1">
      <alignment horizontal="center"/>
    </xf>
    <xf numFmtId="0" fontId="21" fillId="4" borderId="83" xfId="0" applyFont="1" applyFill="1" applyBorder="1" applyAlignment="1">
      <alignment horizontal="center"/>
    </xf>
    <xf numFmtId="0" fontId="21" fillId="4" borderId="16" xfId="0" applyFont="1" applyFill="1" applyBorder="1" applyAlignment="1">
      <alignment horizontal="center"/>
    </xf>
    <xf numFmtId="0" fontId="21" fillId="2" borderId="86" xfId="0" applyFont="1" applyFill="1" applyBorder="1" applyAlignment="1">
      <alignment horizontal="center"/>
    </xf>
    <xf numFmtId="0" fontId="21" fillId="2" borderId="83" xfId="0" applyFont="1" applyFill="1" applyBorder="1" applyAlignment="1">
      <alignment horizontal="center"/>
    </xf>
    <xf numFmtId="165" fontId="19" fillId="11" borderId="53" xfId="0" applyNumberFormat="1" applyFont="1" applyFill="1" applyBorder="1" applyAlignment="1" applyProtection="1">
      <alignment horizontal="center"/>
      <protection locked="0"/>
    </xf>
    <xf numFmtId="165" fontId="19" fillId="11" borderId="8" xfId="0" applyNumberFormat="1" applyFont="1" applyFill="1" applyBorder="1" applyAlignment="1" applyProtection="1">
      <alignment horizontal="center"/>
      <protection locked="0"/>
    </xf>
    <xf numFmtId="0" fontId="19" fillId="0" borderId="87" xfId="0" applyFont="1" applyBorder="1" applyProtection="1">
      <protection locked="0"/>
    </xf>
    <xf numFmtId="0" fontId="19" fillId="0" borderId="42" xfId="0" applyFont="1" applyBorder="1" applyProtection="1">
      <protection locked="0"/>
    </xf>
    <xf numFmtId="0" fontId="20" fillId="0" borderId="89" xfId="3" applyFont="1" applyBorder="1" applyAlignment="1"/>
    <xf numFmtId="0" fontId="20" fillId="0" borderId="58" xfId="3" applyFont="1" applyBorder="1" applyAlignment="1"/>
    <xf numFmtId="0" fontId="19" fillId="0" borderId="17" xfId="0" applyFont="1" applyBorder="1" applyProtection="1">
      <protection locked="0"/>
    </xf>
    <xf numFmtId="0" fontId="19" fillId="0" borderId="38" xfId="0" applyFont="1" applyBorder="1" applyProtection="1">
      <protection locked="0"/>
    </xf>
    <xf numFmtId="0" fontId="19" fillId="0" borderId="88" xfId="0" applyFont="1" applyBorder="1" applyAlignment="1">
      <alignment horizontal="left"/>
    </xf>
    <xf numFmtId="0" fontId="19" fillId="0" borderId="39" xfId="0" applyFont="1" applyBorder="1" applyAlignment="1">
      <alignment horizontal="left"/>
    </xf>
    <xf numFmtId="0" fontId="19" fillId="0" borderId="88" xfId="0" applyFont="1" applyBorder="1"/>
    <xf numFmtId="0" fontId="19" fillId="0" borderId="39" xfId="0" applyFont="1" applyBorder="1"/>
    <xf numFmtId="0" fontId="19" fillId="0" borderId="88" xfId="0" applyFont="1" applyBorder="1" applyProtection="1">
      <protection locked="0"/>
    </xf>
    <xf numFmtId="0" fontId="19" fillId="0" borderId="39" xfId="0" applyFont="1" applyBorder="1" applyProtection="1">
      <protection locked="0"/>
    </xf>
    <xf numFmtId="0" fontId="40" fillId="0" borderId="88" xfId="0" applyFont="1" applyBorder="1" applyAlignment="1" applyProtection="1">
      <alignment horizontal="left" vertical="center" wrapText="1"/>
      <protection locked="0"/>
    </xf>
    <xf numFmtId="0" fontId="40" fillId="0" borderId="39" xfId="0" applyFont="1" applyBorder="1" applyAlignment="1" applyProtection="1">
      <alignment horizontal="left" vertical="center"/>
      <protection locked="0"/>
    </xf>
    <xf numFmtId="0" fontId="40" fillId="0" borderId="97" xfId="0" applyFont="1" applyBorder="1" applyAlignment="1" applyProtection="1">
      <alignment horizontal="left" vertical="center"/>
      <protection locked="0"/>
    </xf>
    <xf numFmtId="0" fontId="40" fillId="0" borderId="105" xfId="0" applyFont="1" applyBorder="1" applyAlignment="1" applyProtection="1">
      <alignment horizontal="left" vertical="center"/>
      <protection locked="0"/>
    </xf>
    <xf numFmtId="0" fontId="20" fillId="0" borderId="59" xfId="0" applyFont="1" applyBorder="1" applyAlignment="1">
      <alignment horizontal="center"/>
    </xf>
    <xf numFmtId="0" fontId="20" fillId="0" borderId="60" xfId="0" applyFont="1" applyBorder="1" applyAlignment="1">
      <alignment horizontal="center"/>
    </xf>
    <xf numFmtId="0" fontId="19" fillId="5" borderId="36" xfId="0" applyFont="1" applyFill="1" applyBorder="1" applyAlignment="1">
      <alignment horizontal="right"/>
    </xf>
    <xf numFmtId="0" fontId="19" fillId="5" borderId="11" xfId="0" applyFont="1" applyFill="1" applyBorder="1" applyAlignment="1">
      <alignment horizontal="right"/>
    </xf>
    <xf numFmtId="0" fontId="20" fillId="5" borderId="31" xfId="0" applyFont="1" applyFill="1" applyBorder="1" applyAlignment="1">
      <alignment horizontal="center"/>
    </xf>
    <xf numFmtId="0" fontId="20" fillId="5" borderId="9" xfId="0" applyFont="1" applyFill="1" applyBorder="1" applyAlignment="1">
      <alignment horizontal="center"/>
    </xf>
    <xf numFmtId="0" fontId="20" fillId="5" borderId="32" xfId="0" applyFont="1" applyFill="1" applyBorder="1" applyAlignment="1">
      <alignment horizontal="center"/>
    </xf>
    <xf numFmtId="0" fontId="19" fillId="0" borderId="66" xfId="0" applyFont="1" applyBorder="1" applyProtection="1">
      <protection locked="0"/>
    </xf>
    <xf numFmtId="0" fontId="19" fillId="0" borderId="41" xfId="0" applyFont="1" applyBorder="1" applyProtection="1">
      <protection locked="0"/>
    </xf>
    <xf numFmtId="0" fontId="28" fillId="0" borderId="45" xfId="0" applyFont="1" applyBorder="1" applyAlignment="1">
      <alignment horizontal="center"/>
    </xf>
    <xf numFmtId="0" fontId="28" fillId="0" borderId="46" xfId="0" applyFont="1" applyBorder="1" applyAlignment="1">
      <alignment horizontal="center"/>
    </xf>
    <xf numFmtId="0" fontId="20" fillId="0" borderId="90" xfId="3" applyFont="1" applyBorder="1" applyAlignment="1"/>
    <xf numFmtId="0" fontId="20" fillId="0" borderId="80" xfId="3" applyFont="1" applyBorder="1" applyAlignment="1"/>
    <xf numFmtId="0" fontId="20" fillId="0" borderId="91" xfId="3" applyFont="1" applyBorder="1" applyAlignment="1"/>
    <xf numFmtId="0" fontId="20" fillId="0" borderId="82" xfId="3" applyFont="1" applyBorder="1" applyAlignment="1"/>
    <xf numFmtId="0" fontId="20" fillId="5" borderId="19" xfId="3" applyFont="1" applyFill="1" applyBorder="1" applyAlignment="1">
      <alignment horizontal="right"/>
    </xf>
    <xf numFmtId="0" fontId="20" fillId="5" borderId="20" xfId="3" applyFont="1" applyFill="1" applyBorder="1" applyAlignment="1">
      <alignment horizontal="right"/>
    </xf>
    <xf numFmtId="0" fontId="19" fillId="5" borderId="37" xfId="0" applyFont="1" applyFill="1" applyBorder="1" applyAlignment="1">
      <alignment horizontal="right"/>
    </xf>
    <xf numFmtId="0" fontId="19" fillId="5" borderId="23" xfId="0" applyFont="1" applyFill="1" applyBorder="1" applyAlignment="1">
      <alignment horizontal="right"/>
    </xf>
    <xf numFmtId="0" fontId="20" fillId="5" borderId="30" xfId="3" applyFont="1" applyFill="1" applyBorder="1" applyAlignment="1">
      <alignment horizontal="right"/>
    </xf>
    <xf numFmtId="0" fontId="20" fillId="5" borderId="3" xfId="3" applyFont="1" applyFill="1" applyAlignment="1">
      <alignment horizontal="right"/>
    </xf>
    <xf numFmtId="0" fontId="16" fillId="0" borderId="42" xfId="0" applyFont="1" applyBorder="1" applyAlignment="1" applyProtection="1">
      <alignment horizontal="left" wrapText="1"/>
      <protection locked="0"/>
    </xf>
    <xf numFmtId="0" fontId="21" fillId="2" borderId="16" xfId="0" applyFont="1" applyFill="1" applyBorder="1" applyAlignment="1">
      <alignment horizontal="center"/>
    </xf>
    <xf numFmtId="0" fontId="4" fillId="0" borderId="99" xfId="3" applyBorder="1" applyAlignment="1">
      <alignment horizontal="left"/>
    </xf>
    <xf numFmtId="0" fontId="4" fillId="0" borderId="65" xfId="3" applyBorder="1" applyAlignment="1">
      <alignment horizontal="left"/>
    </xf>
    <xf numFmtId="0" fontId="4" fillId="0" borderId="1" xfId="3" applyBorder="1" applyAlignment="1">
      <alignment horizontal="left"/>
    </xf>
    <xf numFmtId="0" fontId="4" fillId="0" borderId="63" xfId="3" applyBorder="1" applyAlignment="1">
      <alignment horizontal="left"/>
    </xf>
    <xf numFmtId="0" fontId="0" fillId="0" borderId="63" xfId="0" applyBorder="1" applyAlignment="1" applyProtection="1">
      <alignment horizontal="left"/>
      <protection locked="0"/>
    </xf>
    <xf numFmtId="0" fontId="0" fillId="0" borderId="1" xfId="0" applyBorder="1" applyAlignment="1">
      <alignment horizontal="left"/>
    </xf>
    <xf numFmtId="0" fontId="0" fillId="0" borderId="63" xfId="0" applyBorder="1" applyAlignment="1">
      <alignment horizontal="left"/>
    </xf>
    <xf numFmtId="0" fontId="0" fillId="0" borderId="2" xfId="0" applyBorder="1" applyAlignment="1" applyProtection="1">
      <alignment horizontal="center"/>
      <protection locked="0"/>
    </xf>
    <xf numFmtId="0" fontId="0" fillId="0" borderId="103" xfId="0" applyBorder="1" applyAlignment="1" applyProtection="1">
      <alignment horizontal="center"/>
      <protection locked="0"/>
    </xf>
    <xf numFmtId="0" fontId="0" fillId="0" borderId="104" xfId="0" applyBorder="1" applyAlignment="1" applyProtection="1">
      <alignment horizontal="center"/>
      <protection locked="0"/>
    </xf>
    <xf numFmtId="0" fontId="32" fillId="0" borderId="84" xfId="0" applyFont="1" applyBorder="1" applyAlignment="1">
      <alignment horizontal="left" wrapText="1"/>
    </xf>
    <xf numFmtId="0" fontId="32" fillId="0" borderId="85" xfId="0" applyFont="1" applyBorder="1" applyAlignment="1">
      <alignment horizontal="left"/>
    </xf>
    <xf numFmtId="0" fontId="35" fillId="6" borderId="2" xfId="0" applyFont="1" applyFill="1" applyBorder="1" applyAlignment="1">
      <alignment horizontal="left"/>
    </xf>
    <xf numFmtId="0" fontId="35" fillId="6" borderId="41" xfId="0" applyFont="1" applyFill="1" applyBorder="1" applyAlignment="1">
      <alignment horizontal="left"/>
    </xf>
  </cellXfs>
  <cellStyles count="5">
    <cellStyle name="Currency" xfId="4" builtinId="4"/>
    <cellStyle name="Hyperlink" xfId="1" builtinId="8"/>
    <cellStyle name="Normal" xfId="0" builtinId="0"/>
    <cellStyle name="Percent" xfId="2" builtinId="5"/>
    <cellStyle name="Total" xfId="3" builtinId="25"/>
  </cellStyles>
  <dxfs count="0"/>
  <tableStyles count="0" defaultTableStyle="TableStyleMedium9" defaultPivotStyle="PivotStyleLight16"/>
  <colors>
    <mruColors>
      <color rgb="FFF6F896"/>
      <color rgb="FFF9FAC5"/>
      <color rgb="FFFEF25C"/>
      <color rgb="FFFFFF66"/>
      <color rgb="FFE7D2FE"/>
      <color rgb="FFC28EFC"/>
      <color rgb="FFFFFFFF"/>
      <color rgb="FFD5B1FD"/>
      <color rgb="FFD1A9FD"/>
      <color rgb="FFF2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57150</xdr:rowOff>
    </xdr:from>
    <xdr:to>
      <xdr:col>0</xdr:col>
      <xdr:colOff>1047750</xdr:colOff>
      <xdr:row>0</xdr:row>
      <xdr:rowOff>438067</xdr:rowOff>
    </xdr:to>
    <xdr:pic>
      <xdr:nvPicPr>
        <xdr:cNvPr id="3" name="Picture 2">
          <a:extLst>
            <a:ext uri="{FF2B5EF4-FFF2-40B4-BE49-F238E27FC236}">
              <a16:creationId xmlns:a16="http://schemas.microsoft.com/office/drawing/2014/main" id="{19793A1A-32A4-92E0-29B2-9D81C35B3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57150"/>
          <a:ext cx="1019174" cy="380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3492500</xdr:colOff>
      <xdr:row>0</xdr:row>
      <xdr:rowOff>90487</xdr:rowOff>
    </xdr:from>
    <xdr:to>
      <xdr:col>1</xdr:col>
      <xdr:colOff>496743</xdr:colOff>
      <xdr:row>0</xdr:row>
      <xdr:rowOff>706363</xdr:rowOff>
    </xdr:to>
    <xdr:pic>
      <xdr:nvPicPr>
        <xdr:cNvPr id="2" name="Picture 1">
          <a:extLst>
            <a:ext uri="{FF2B5EF4-FFF2-40B4-BE49-F238E27FC236}">
              <a16:creationId xmlns:a16="http://schemas.microsoft.com/office/drawing/2014/main" id="{27360730-BC65-4414-BE53-CB258B9A6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0" y="90487"/>
          <a:ext cx="1644650" cy="615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3492500</xdr:colOff>
      <xdr:row>0</xdr:row>
      <xdr:rowOff>90487</xdr:rowOff>
    </xdr:from>
    <xdr:to>
      <xdr:col>1</xdr:col>
      <xdr:colOff>496743</xdr:colOff>
      <xdr:row>0</xdr:row>
      <xdr:rowOff>706363</xdr:rowOff>
    </xdr:to>
    <xdr:pic>
      <xdr:nvPicPr>
        <xdr:cNvPr id="2" name="Picture 1">
          <a:extLst>
            <a:ext uri="{FF2B5EF4-FFF2-40B4-BE49-F238E27FC236}">
              <a16:creationId xmlns:a16="http://schemas.microsoft.com/office/drawing/2014/main" id="{0C5C144D-864F-47FE-8226-576CCB85A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0" y="90487"/>
          <a:ext cx="1644650" cy="6158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k-state.edu/powercatfinancial/" TargetMode="External"/><Relationship Id="rId13" Type="http://schemas.openxmlformats.org/officeDocument/2006/relationships/printerSettings" Target="../printerSettings/printerSettings7.bin"/><Relationship Id="rId3" Type="http://schemas.openxmlformats.org/officeDocument/2006/relationships/hyperlink" Target="https://www.k-state.edu/finsvcs/cashiers/" TargetMode="External"/><Relationship Id="rId7" Type="http://schemas.openxmlformats.org/officeDocument/2006/relationships/hyperlink" Target="https://ksufoundation.org/give/current-initiatives/give-to-k-state-proud/awards/" TargetMode="External"/><Relationship Id="rId12" Type="http://schemas.openxmlformats.org/officeDocument/2006/relationships/hyperlink" Target="https://www.k-state.edu/parking/permits/permitprices.html" TargetMode="External"/><Relationship Id="rId2" Type="http://schemas.openxmlformats.org/officeDocument/2006/relationships/hyperlink" Target="https://www.k-state.edu/sfa/" TargetMode="External"/><Relationship Id="rId1" Type="http://schemas.openxmlformats.org/officeDocument/2006/relationships/hyperlink" Target="https://www.k-state.edu/finsvcs/cashiers/costs/" TargetMode="External"/><Relationship Id="rId6" Type="http://schemas.openxmlformats.org/officeDocument/2006/relationships/hyperlink" Target="https://www.k-state.edu/careercenter/students/apply_interview/attire/" TargetMode="External"/><Relationship Id="rId11" Type="http://schemas.openxmlformats.org/officeDocument/2006/relationships/hyperlink" Target="https://www.kstatesports.com/sports/2015/6/12/_131476205653481240" TargetMode="External"/><Relationship Id="rId5" Type="http://schemas.openxmlformats.org/officeDocument/2006/relationships/hyperlink" Target="https://www.k-state.edu/careercenter/" TargetMode="External"/><Relationship Id="rId10" Type="http://schemas.openxmlformats.org/officeDocument/2006/relationships/hyperlink" Target="https://housing.k-state.edu/living-options/reshalls/rates-meal-plans/" TargetMode="External"/><Relationship Id="rId4" Type="http://schemas.openxmlformats.org/officeDocument/2006/relationships/hyperlink" Target="https://www.k-state.edu/cats-cupboard/" TargetMode="External"/><Relationship Id="rId9" Type="http://schemas.openxmlformats.org/officeDocument/2006/relationships/hyperlink" Target="https://www.k-state.edu/vetera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sheetPr>
  <dimension ref="A1:AC83"/>
  <sheetViews>
    <sheetView showGridLines="0" tabSelected="1" zoomScaleNormal="100" workbookViewId="0">
      <selection activeCell="A2" sqref="A2:B2"/>
    </sheetView>
  </sheetViews>
  <sheetFormatPr defaultRowHeight="15" x14ac:dyDescent="0.25"/>
  <cols>
    <col min="1" max="1" width="18.140625" customWidth="1"/>
    <col min="2" max="2" width="15.85546875" customWidth="1"/>
    <col min="3" max="4" width="12.140625" style="1" customWidth="1"/>
    <col min="5" max="5" width="13.140625" style="1" customWidth="1"/>
    <col min="6" max="7" width="11.7109375" style="1" customWidth="1"/>
    <col min="8" max="8" width="10.85546875" style="1" customWidth="1"/>
    <col min="9" max="10" width="11.5703125" style="1" customWidth="1"/>
    <col min="11" max="11" width="11.7109375" style="1" customWidth="1"/>
    <col min="12" max="12" width="12.7109375" style="1" customWidth="1"/>
    <col min="13" max="13" width="12.7109375" customWidth="1"/>
    <col min="14" max="14" width="11.5703125" customWidth="1"/>
    <col min="15" max="16" width="12" customWidth="1"/>
    <col min="17" max="17" width="11.28515625" customWidth="1"/>
    <col min="18" max="18" width="11.7109375" customWidth="1"/>
    <col min="19" max="19" width="13.140625" customWidth="1"/>
    <col min="20" max="20" width="11.42578125" customWidth="1"/>
    <col min="21" max="21" width="10.28515625" customWidth="1"/>
    <col min="25" max="25" width="11.7109375" customWidth="1"/>
  </cols>
  <sheetData>
    <row r="1" spans="1:24" ht="38.25" customHeight="1" thickBot="1" x14ac:dyDescent="0.5">
      <c r="B1" s="220" t="s">
        <v>0</v>
      </c>
      <c r="C1" s="220"/>
      <c r="D1" s="220"/>
      <c r="E1" s="220"/>
      <c r="F1" s="220"/>
      <c r="G1" s="220"/>
      <c r="H1" s="220"/>
      <c r="I1" s="220"/>
      <c r="J1" s="220"/>
      <c r="K1" s="220"/>
      <c r="L1" s="220"/>
      <c r="M1" s="220"/>
      <c r="N1" s="220"/>
      <c r="O1" s="82"/>
    </row>
    <row r="2" spans="1:24" x14ac:dyDescent="0.25">
      <c r="A2" s="218" t="s">
        <v>1</v>
      </c>
      <c r="B2" s="219"/>
      <c r="C2" s="263" t="s">
        <v>2</v>
      </c>
      <c r="D2" s="264"/>
      <c r="E2" s="265"/>
      <c r="F2" s="260" t="s">
        <v>3</v>
      </c>
      <c r="G2" s="261"/>
      <c r="H2" s="262"/>
      <c r="I2" s="266" t="s">
        <v>4</v>
      </c>
      <c r="J2" s="267"/>
      <c r="K2" s="268"/>
      <c r="L2" s="246" t="s">
        <v>5</v>
      </c>
      <c r="M2" s="247"/>
      <c r="N2" s="248"/>
      <c r="O2" s="269" t="s">
        <v>6</v>
      </c>
      <c r="P2" s="270"/>
      <c r="Q2" s="311"/>
      <c r="R2" s="269" t="s">
        <v>7</v>
      </c>
      <c r="S2" s="270"/>
      <c r="T2" s="190"/>
      <c r="U2" s="191"/>
      <c r="V2" s="192"/>
      <c r="W2" s="192"/>
      <c r="X2" s="193"/>
    </row>
    <row r="3" spans="1:24" x14ac:dyDescent="0.25">
      <c r="A3" s="273"/>
      <c r="B3" s="274"/>
      <c r="C3" s="83" t="str">
        <f>"Fall"</f>
        <v>Fall</v>
      </c>
      <c r="D3" s="83" t="s">
        <v>8</v>
      </c>
      <c r="E3" s="84" t="s">
        <v>9</v>
      </c>
      <c r="F3" s="85" t="s">
        <v>10</v>
      </c>
      <c r="G3" s="85" t="s">
        <v>8</v>
      </c>
      <c r="H3" s="85" t="s">
        <v>9</v>
      </c>
      <c r="I3" s="84" t="s">
        <v>10</v>
      </c>
      <c r="J3" s="84" t="s">
        <v>8</v>
      </c>
      <c r="K3" s="84" t="s">
        <v>9</v>
      </c>
      <c r="L3" s="86" t="s">
        <v>10</v>
      </c>
      <c r="M3" s="86" t="s">
        <v>8</v>
      </c>
      <c r="N3" s="86" t="s">
        <v>9</v>
      </c>
      <c r="O3" s="87" t="s">
        <v>10</v>
      </c>
      <c r="P3" s="87" t="s">
        <v>8</v>
      </c>
      <c r="Q3" s="87" t="s">
        <v>9</v>
      </c>
      <c r="R3" s="88" t="s">
        <v>10</v>
      </c>
      <c r="S3" s="187" t="s">
        <v>8</v>
      </c>
      <c r="T3" s="194" t="s">
        <v>11</v>
      </c>
      <c r="U3" s="178"/>
      <c r="X3" s="195"/>
    </row>
    <row r="4" spans="1:24" x14ac:dyDescent="0.25">
      <c r="A4" s="279" t="s">
        <v>12</v>
      </c>
      <c r="B4" s="280"/>
      <c r="C4" s="89">
        <f>(IF($C$32="UG in", $D$32,$E$32)*B36)</f>
        <v>0</v>
      </c>
      <c r="D4" s="89">
        <f>(IF($C$32="UG in", $D$32,$E$32)*B37)</f>
        <v>0</v>
      </c>
      <c r="E4" s="89">
        <f>(IF($C$32="UG in", $D$32,$E$32)*B38)</f>
        <v>0</v>
      </c>
      <c r="F4" s="90">
        <f>(IF($C$32="UG in", $D$32,$E$32)*B39)</f>
        <v>0</v>
      </c>
      <c r="G4" s="90">
        <f>(IF($C$32="UG in", $D$32,$E$32)*B40)</f>
        <v>0</v>
      </c>
      <c r="H4" s="90">
        <f>(IF($C$32="UG in", $D$32,$E$32)*B41)</f>
        <v>0</v>
      </c>
      <c r="I4" s="91">
        <f>(IF($C$32="UG in", $D$32,$E$32)*B42)</f>
        <v>0</v>
      </c>
      <c r="J4" s="91">
        <f>(IF($C$32="UG in", $D$32,$E$32)*B43)</f>
        <v>0</v>
      </c>
      <c r="K4" s="91">
        <f>(IF($C$32="UG in", $D$32,$E$32)*B44)</f>
        <v>0</v>
      </c>
      <c r="L4" s="92">
        <f>(IF($C$32="UG in", $D$32,$E$32)*B45)</f>
        <v>0</v>
      </c>
      <c r="M4" s="92">
        <f>(IF($C$32="UG in", $D$32,$E$32)*B46)</f>
        <v>0</v>
      </c>
      <c r="N4" s="92">
        <f>(IF($C$32="UG in", $D$32,$E$32)*B47)</f>
        <v>0</v>
      </c>
      <c r="O4" s="98">
        <f>(IF($C$32="UG in", $D$32,$E$32)*B48)</f>
        <v>0</v>
      </c>
      <c r="P4" s="98">
        <f>(IF($C$32="UG in", $D$32,$E$32)*B49)</f>
        <v>0</v>
      </c>
      <c r="Q4" s="98">
        <f>(IF($C$32="UG in", $D$32,$E$32)*B50)</f>
        <v>0</v>
      </c>
      <c r="R4" s="98">
        <f>(IF($C$32="UG in", $D$32,$E$32)*B51)</f>
        <v>0</v>
      </c>
      <c r="S4" s="93">
        <f>(IF($C$32="UG in", $D$32,$E$32)*C52)</f>
        <v>0</v>
      </c>
      <c r="T4" s="196">
        <f>SUM(C4:S4)</f>
        <v>0</v>
      </c>
      <c r="U4" s="317" t="s">
        <v>12</v>
      </c>
      <c r="V4" s="317"/>
      <c r="W4" s="317"/>
      <c r="X4" s="318"/>
    </row>
    <row r="5" spans="1:24" x14ac:dyDescent="0.25">
      <c r="A5" s="281" t="s">
        <v>13</v>
      </c>
      <c r="B5" s="282"/>
      <c r="C5" s="94">
        <f>IF($B36&gt;11, ($C$33+$C36),(($B36*E33)+$C36))</f>
        <v>0</v>
      </c>
      <c r="D5" s="91">
        <f>IF($B37&gt;11, ($C$33+$C37),(($B37*E33)+$C37))</f>
        <v>0</v>
      </c>
      <c r="E5" s="95">
        <f>IF($B38&gt;11, ($C$33+$C38),(($B38*E33)+$C38))</f>
        <v>0</v>
      </c>
      <c r="F5" s="90">
        <f>IF($B39&gt;11, ($C$33+$C39),(($B39*E33)+$C39))</f>
        <v>0</v>
      </c>
      <c r="G5" s="96">
        <f>IF($B40&gt;11, ($C$33+$C40),((B40*E33)+$C40))</f>
        <v>0</v>
      </c>
      <c r="H5" s="96">
        <f>IF($B41&gt;11, ($C$33+$C41),(($B41*E33)+$C41))</f>
        <v>0</v>
      </c>
      <c r="I5" s="91">
        <f>IF($B42&gt;11, ($C$33+$C42),(($B42*E33)+$C42))</f>
        <v>0</v>
      </c>
      <c r="J5" s="91">
        <f>IF($B43&gt;11, ($C$33+$C43),(($B43*E33)+$C43))</f>
        <v>0</v>
      </c>
      <c r="K5" s="91">
        <f>IF($B44&gt;11, ($C$33+$C44),(($B44*E33)+$C44))</f>
        <v>0</v>
      </c>
      <c r="L5" s="92">
        <f>IF($B45&gt;11, ($C$33+$C45),(($B45*E33)+$C45))</f>
        <v>0</v>
      </c>
      <c r="M5" s="92">
        <f>IF($B46&gt;11, ($C$33+$C46),(($B46*E33)+$C46))</f>
        <v>0</v>
      </c>
      <c r="N5" s="92">
        <f>IF($B47&gt;11, ($C$33+$C47),(($B47*E33)+$C47))</f>
        <v>0</v>
      </c>
      <c r="O5" s="98">
        <f>IF($B48&gt;11, ($C$33+$C48),(($B48*E33)+$C48))</f>
        <v>0</v>
      </c>
      <c r="P5" s="98">
        <f>IF($B49&gt;11, ($C$33+$C49),(($B49*E33)+$C49))</f>
        <v>0</v>
      </c>
      <c r="Q5" s="98">
        <f>IF($B50&gt;11, ($C$33+$C50),(($B50*E33)+$C50))</f>
        <v>0</v>
      </c>
      <c r="R5" s="98">
        <f>IF($B51&gt;11, ($C$33+$C51),(($B51*E33)+$C51))</f>
        <v>0</v>
      </c>
      <c r="S5" s="97">
        <f>IF($B52&gt;11, ($C$33+$C52),(($B52*E33)+$C52))</f>
        <v>0</v>
      </c>
      <c r="T5" s="196">
        <f>SUM(C5:S5)</f>
        <v>0</v>
      </c>
      <c r="U5" s="317" t="s">
        <v>14</v>
      </c>
      <c r="V5" s="317"/>
      <c r="W5" s="317"/>
      <c r="X5" s="318"/>
    </row>
    <row r="6" spans="1:24" x14ac:dyDescent="0.25">
      <c r="A6" s="283" t="s">
        <v>15</v>
      </c>
      <c r="B6" s="284"/>
      <c r="C6" s="154"/>
      <c r="D6" s="154"/>
      <c r="E6" s="152"/>
      <c r="F6" s="153"/>
      <c r="G6" s="153"/>
      <c r="H6" s="153"/>
      <c r="I6" s="154"/>
      <c r="J6" s="154"/>
      <c r="K6" s="154"/>
      <c r="L6" s="153"/>
      <c r="M6" s="153"/>
      <c r="N6" s="153"/>
      <c r="O6" s="98"/>
      <c r="P6" s="98"/>
      <c r="Q6" s="98"/>
      <c r="R6" s="98"/>
      <c r="S6" s="188"/>
      <c r="T6" s="196">
        <f>SUM(C6:S6)</f>
        <v>0</v>
      </c>
      <c r="U6" s="221" t="s">
        <v>15</v>
      </c>
      <c r="V6" s="221"/>
      <c r="W6" s="221"/>
      <c r="X6" s="316"/>
    </row>
    <row r="7" spans="1:24" x14ac:dyDescent="0.25">
      <c r="A7" s="283" t="s">
        <v>16</v>
      </c>
      <c r="B7" s="284"/>
      <c r="C7" s="154"/>
      <c r="D7" s="154"/>
      <c r="E7" s="152"/>
      <c r="F7" s="153"/>
      <c r="G7" s="153"/>
      <c r="H7" s="157"/>
      <c r="I7" s="154"/>
      <c r="J7" s="154"/>
      <c r="K7" s="158"/>
      <c r="L7" s="153"/>
      <c r="M7" s="153"/>
      <c r="N7" s="157"/>
      <c r="O7" s="98"/>
      <c r="P7" s="98"/>
      <c r="Q7" s="98"/>
      <c r="R7" s="98"/>
      <c r="S7" s="188"/>
      <c r="T7" s="196"/>
      <c r="U7" s="221" t="s">
        <v>16</v>
      </c>
      <c r="V7" s="221"/>
      <c r="W7" s="221"/>
      <c r="X7" s="316"/>
    </row>
    <row r="8" spans="1:24" x14ac:dyDescent="0.25">
      <c r="A8" s="283" t="s">
        <v>17</v>
      </c>
      <c r="B8" s="284"/>
      <c r="C8" s="150"/>
      <c r="D8" s="151"/>
      <c r="E8" s="165"/>
      <c r="F8" s="153"/>
      <c r="G8" s="159"/>
      <c r="H8" s="160"/>
      <c r="I8" s="204"/>
      <c r="J8" s="152"/>
      <c r="K8" s="160"/>
      <c r="L8" s="153"/>
      <c r="M8" s="159"/>
      <c r="N8" s="160"/>
      <c r="O8" s="98"/>
      <c r="P8" s="98"/>
      <c r="Q8" s="160"/>
      <c r="R8" s="98"/>
      <c r="S8" s="188"/>
      <c r="T8" s="196">
        <f>SUM(C8:S8)</f>
        <v>0</v>
      </c>
      <c r="U8" s="221" t="s">
        <v>17</v>
      </c>
      <c r="V8" s="221"/>
      <c r="W8" s="221"/>
      <c r="X8" s="316"/>
    </row>
    <row r="9" spans="1:24" x14ac:dyDescent="0.25">
      <c r="A9" s="285" t="s">
        <v>164</v>
      </c>
      <c r="B9" s="286"/>
      <c r="C9" s="271"/>
      <c r="D9" s="272"/>
      <c r="E9" s="165"/>
      <c r="F9" s="216"/>
      <c r="G9" s="217"/>
      <c r="H9" s="160"/>
      <c r="I9" s="216"/>
      <c r="J9" s="217"/>
      <c r="K9" s="209"/>
      <c r="L9" s="216"/>
      <c r="M9" s="217"/>
      <c r="N9" s="160"/>
      <c r="O9" s="216"/>
      <c r="P9" s="217"/>
      <c r="Q9" s="160"/>
      <c r="R9" s="216"/>
      <c r="S9" s="217"/>
      <c r="T9" s="212"/>
      <c r="U9" s="319"/>
      <c r="V9" s="320"/>
      <c r="W9" s="320"/>
      <c r="X9" s="321"/>
    </row>
    <row r="10" spans="1:24" ht="16.5" customHeight="1" thickBot="1" x14ac:dyDescent="0.3">
      <c r="A10" s="287"/>
      <c r="B10" s="288"/>
      <c r="C10" s="203">
        <f>IF($C$9="On Campus", ('Spending Plan - ON Campus'!$B$37*4.5),(IF($C$9="Off Campus",('Spending Plan - OFF Campus'!$B$41*4.5),0)))</f>
        <v>0</v>
      </c>
      <c r="D10" s="213">
        <f>IF($C$9="On Campus", ('Spending Plan - ON Campus'!$B$37*4.5),(IF($C$9="Off Campus",('Spending Plan - OFF Campus'!$B$41*4.5),0)))</f>
        <v>0</v>
      </c>
      <c r="E10" s="165"/>
      <c r="F10" s="153">
        <f>IF($F$9="On Campus", ('Spending Plan - ON Campus'!$B$37*4.5),(IF($F$9="Off Campus",('Spending Plan - OFF Campus'!$B$41*4.5),0)))</f>
        <v>0</v>
      </c>
      <c r="G10" s="210">
        <f>IF($F$9="On Campus", ('Spending Plan - ON Campus'!$B$37*4.5),(IF($F$9="Off Campus",('Spending Plan - OFF Campus'!$B$41*4.5),0)))</f>
        <v>0</v>
      </c>
      <c r="H10" s="160"/>
      <c r="I10" s="214">
        <f>IF($I$9="On Campus", ('Spending Plan - ON Campus'!$B$37*4.5),(IF($I$9="Off Campus",('Spending Plan - OFF Campus'!$B$41*4.5),0)))</f>
        <v>0</v>
      </c>
      <c r="J10" s="215">
        <f>IF($I$9="On Campus", ('Spending Plan - ON Campus'!$B$37*4.5),(IF($I$9="Off Campus",('Spending Plan - OFF Campus'!$B$41*4.5),0)))</f>
        <v>0</v>
      </c>
      <c r="K10" s="160"/>
      <c r="L10" s="153">
        <f>IF($L$9="On Campus", ('Spending Plan - ON Campus'!$B$37*4.5),(IF($L$9="Off Campus",('Spending Plan - OFF Campus'!$B$41*4.5),0)))</f>
        <v>0</v>
      </c>
      <c r="M10" s="210">
        <f>IF($L$9="On Campus", ('Spending Plan - ON Campus'!$B$37*4.5),(IF($L$9="Off Campus",('Spending Plan - OFF Campus'!$B$41*4.5),0)))</f>
        <v>0</v>
      </c>
      <c r="N10" s="160"/>
      <c r="O10" s="98">
        <f>IF($O$9="On Campus", ('Spending Plan - ON Campus'!$B$37*4.5),(IF($O$9="Off Campus",('Spending Plan - OFF Campus'!$B$41*4.5),0)))</f>
        <v>0</v>
      </c>
      <c r="P10" s="98">
        <f>IF($O$9="On Campus", ('Spending Plan - ON Campus'!$B$37*4.5),(IF($O$9="Off Campus",('Spending Plan - OFF Campus'!$B$41*4.5),0)))</f>
        <v>0</v>
      </c>
      <c r="Q10" s="160"/>
      <c r="R10" s="98">
        <f>IF($R$9="On Campus", ('Spending Plan - ON Campus'!$B$37*4.5),(IF($R$9="Off Campus",('Spending Plan - OFF Campus'!$B$41*4.5),0)))</f>
        <v>0</v>
      </c>
      <c r="S10" s="211">
        <f>IF($R$9="On Campus", ('Spending Plan - ON Campus'!$B$37*4.5),(IF($R$9="Off Campus",('Spending Plan - OFF Campus'!$B$41*4.5),0)))</f>
        <v>0</v>
      </c>
      <c r="T10" s="197">
        <f>SUM(C10:S10)</f>
        <v>0</v>
      </c>
      <c r="U10" s="221" t="s">
        <v>18</v>
      </c>
      <c r="V10" s="221"/>
      <c r="W10" s="221"/>
      <c r="X10" s="316"/>
    </row>
    <row r="11" spans="1:24" ht="16.5" thickTop="1" thickBot="1" x14ac:dyDescent="0.3">
      <c r="A11" s="275" t="s">
        <v>19</v>
      </c>
      <c r="B11" s="276"/>
      <c r="C11" s="100">
        <f t="shared" ref="C11:T11" si="0">SUM(C4:C10)</f>
        <v>0</v>
      </c>
      <c r="D11" s="100">
        <f t="shared" si="0"/>
        <v>0</v>
      </c>
      <c r="E11" s="100">
        <f t="shared" si="0"/>
        <v>0</v>
      </c>
      <c r="F11" s="101">
        <f t="shared" si="0"/>
        <v>0</v>
      </c>
      <c r="G11" s="101">
        <f t="shared" si="0"/>
        <v>0</v>
      </c>
      <c r="H11" s="101">
        <f t="shared" si="0"/>
        <v>0</v>
      </c>
      <c r="I11" s="100">
        <f>SUM(I4:I10)</f>
        <v>0</v>
      </c>
      <c r="J11" s="100">
        <f t="shared" si="0"/>
        <v>0</v>
      </c>
      <c r="K11" s="100">
        <f t="shared" si="0"/>
        <v>0</v>
      </c>
      <c r="L11" s="101">
        <f t="shared" si="0"/>
        <v>0</v>
      </c>
      <c r="M11" s="101">
        <f t="shared" si="0"/>
        <v>0</v>
      </c>
      <c r="N11" s="101">
        <f t="shared" si="0"/>
        <v>0</v>
      </c>
      <c r="O11" s="102">
        <f t="shared" si="0"/>
        <v>0</v>
      </c>
      <c r="P11" s="102">
        <f t="shared" si="0"/>
        <v>0</v>
      </c>
      <c r="Q11" s="102">
        <f t="shared" si="0"/>
        <v>0</v>
      </c>
      <c r="R11" s="103">
        <f t="shared" si="0"/>
        <v>0</v>
      </c>
      <c r="S11" s="103">
        <f t="shared" si="0"/>
        <v>0</v>
      </c>
      <c r="T11" s="198">
        <f t="shared" si="0"/>
        <v>0</v>
      </c>
      <c r="U11" s="314" t="s">
        <v>20</v>
      </c>
      <c r="V11" s="314"/>
      <c r="W11" s="314"/>
      <c r="X11" s="315"/>
    </row>
    <row r="12" spans="1:24" ht="15.75" thickTop="1" x14ac:dyDescent="0.25">
      <c r="A12" s="277" t="s">
        <v>21</v>
      </c>
      <c r="B12" s="278"/>
      <c r="C12" s="154"/>
      <c r="D12" s="161"/>
      <c r="E12" s="161"/>
      <c r="F12" s="153"/>
      <c r="G12" s="162"/>
      <c r="H12" s="162"/>
      <c r="I12" s="154"/>
      <c r="J12" s="163"/>
      <c r="K12" s="163"/>
      <c r="L12" s="153"/>
      <c r="M12" s="162"/>
      <c r="N12" s="162"/>
      <c r="O12" s="186"/>
      <c r="P12" s="186"/>
      <c r="Q12" s="186"/>
      <c r="R12" s="186"/>
      <c r="S12" s="188"/>
      <c r="T12" s="196">
        <f>SUM(C12:S12)</f>
        <v>0</v>
      </c>
      <c r="U12" s="221" t="s">
        <v>21</v>
      </c>
      <c r="V12" s="221"/>
      <c r="W12" s="221"/>
      <c r="X12" s="316"/>
    </row>
    <row r="13" spans="1:24" x14ac:dyDescent="0.25">
      <c r="A13" s="296" t="s">
        <v>22</v>
      </c>
      <c r="B13" s="297"/>
      <c r="C13" s="89">
        <f>E29/2</f>
        <v>0</v>
      </c>
      <c r="D13" s="94">
        <f>E29/2</f>
        <v>0</v>
      </c>
      <c r="E13" s="165"/>
      <c r="F13" s="99">
        <f>H29/2</f>
        <v>0</v>
      </c>
      <c r="G13" s="104">
        <f>H29/2</f>
        <v>0</v>
      </c>
      <c r="H13" s="165"/>
      <c r="I13" s="89">
        <f>K29/2</f>
        <v>0</v>
      </c>
      <c r="J13" s="105">
        <f>K29/2</f>
        <v>0</v>
      </c>
      <c r="K13" s="165"/>
      <c r="L13" s="99">
        <f>N29/2</f>
        <v>0</v>
      </c>
      <c r="M13" s="104">
        <f>N29/2</f>
        <v>0</v>
      </c>
      <c r="N13" s="165"/>
      <c r="O13" s="98">
        <f>Q29/2</f>
        <v>0</v>
      </c>
      <c r="P13" s="98">
        <f>Q29/2</f>
        <v>0</v>
      </c>
      <c r="Q13" s="165"/>
      <c r="R13" s="98">
        <f>T29/2</f>
        <v>0</v>
      </c>
      <c r="S13" s="189">
        <f>T29/2</f>
        <v>0</v>
      </c>
      <c r="T13" s="196">
        <f>SUM(C13:S13)</f>
        <v>0</v>
      </c>
      <c r="U13" s="221" t="s">
        <v>22</v>
      </c>
      <c r="V13" s="221"/>
      <c r="W13" s="221"/>
      <c r="X13" s="316"/>
    </row>
    <row r="14" spans="1:24" x14ac:dyDescent="0.25">
      <c r="A14" s="283" t="s">
        <v>23</v>
      </c>
      <c r="B14" s="284"/>
      <c r="C14" s="89">
        <f>B25*4.5</f>
        <v>0</v>
      </c>
      <c r="D14" s="94">
        <f>B25*4.5</f>
        <v>0</v>
      </c>
      <c r="E14" s="165"/>
      <c r="F14" s="99">
        <f>B25*4.5</f>
        <v>0</v>
      </c>
      <c r="G14" s="99">
        <f>B25*4.5</f>
        <v>0</v>
      </c>
      <c r="H14" s="165"/>
      <c r="I14" s="89">
        <f>B25*4.5</f>
        <v>0</v>
      </c>
      <c r="J14" s="105">
        <f>B25*4.5</f>
        <v>0</v>
      </c>
      <c r="K14" s="165"/>
      <c r="L14" s="99">
        <f>B25*4.5</f>
        <v>0</v>
      </c>
      <c r="M14" s="104">
        <f>B25*4.5</f>
        <v>0</v>
      </c>
      <c r="N14" s="165"/>
      <c r="O14" s="98">
        <f>B25*4.5</f>
        <v>0</v>
      </c>
      <c r="P14" s="98">
        <f>B25*4.5</f>
        <v>0</v>
      </c>
      <c r="Q14" s="165"/>
      <c r="R14" s="98">
        <f>B25*4.5</f>
        <v>0</v>
      </c>
      <c r="S14" s="189">
        <f>B25*4.5</f>
        <v>0</v>
      </c>
      <c r="T14" s="196">
        <f>SUM(C14:S14)</f>
        <v>0</v>
      </c>
      <c r="U14" s="221" t="s">
        <v>23</v>
      </c>
      <c r="V14" s="221"/>
      <c r="W14" s="221"/>
      <c r="X14" s="316"/>
    </row>
    <row r="15" spans="1:24" x14ac:dyDescent="0.25">
      <c r="A15" s="283" t="s">
        <v>24</v>
      </c>
      <c r="B15" s="284"/>
      <c r="C15" s="154"/>
      <c r="D15" s="152"/>
      <c r="E15" s="165"/>
      <c r="F15" s="153"/>
      <c r="G15" s="162"/>
      <c r="H15" s="165"/>
      <c r="I15" s="154"/>
      <c r="J15" s="163"/>
      <c r="K15" s="165"/>
      <c r="L15" s="153"/>
      <c r="M15" s="162"/>
      <c r="N15" s="165"/>
      <c r="O15" s="155"/>
      <c r="P15" s="164"/>
      <c r="Q15" s="165"/>
      <c r="R15" s="156"/>
      <c r="S15" s="188"/>
      <c r="T15" s="196">
        <f>SUM(C15:S15)</f>
        <v>0</v>
      </c>
      <c r="U15" s="221" t="s">
        <v>24</v>
      </c>
      <c r="V15" s="221"/>
      <c r="W15" s="221"/>
      <c r="X15" s="316"/>
    </row>
    <row r="16" spans="1:24" ht="15.75" thickBot="1" x14ac:dyDescent="0.3">
      <c r="A16" s="300" t="s">
        <v>25</v>
      </c>
      <c r="B16" s="301"/>
      <c r="C16" s="106">
        <f t="shared" ref="C16:S16" si="1">SUM(C12:C15)</f>
        <v>0</v>
      </c>
      <c r="D16" s="106">
        <f t="shared" si="1"/>
        <v>0</v>
      </c>
      <c r="E16" s="106">
        <f t="shared" si="1"/>
        <v>0</v>
      </c>
      <c r="F16" s="107">
        <f t="shared" si="1"/>
        <v>0</v>
      </c>
      <c r="G16" s="107">
        <f t="shared" si="1"/>
        <v>0</v>
      </c>
      <c r="H16" s="107">
        <f t="shared" si="1"/>
        <v>0</v>
      </c>
      <c r="I16" s="106">
        <f t="shared" si="1"/>
        <v>0</v>
      </c>
      <c r="J16" s="106">
        <f t="shared" si="1"/>
        <v>0</v>
      </c>
      <c r="K16" s="106">
        <f t="shared" si="1"/>
        <v>0</v>
      </c>
      <c r="L16" s="107">
        <f t="shared" si="1"/>
        <v>0</v>
      </c>
      <c r="M16" s="107">
        <f t="shared" si="1"/>
        <v>0</v>
      </c>
      <c r="N16" s="107">
        <f t="shared" si="1"/>
        <v>0</v>
      </c>
      <c r="O16" s="108">
        <f t="shared" si="1"/>
        <v>0</v>
      </c>
      <c r="P16" s="108">
        <f t="shared" si="1"/>
        <v>0</v>
      </c>
      <c r="Q16" s="108">
        <f t="shared" si="1"/>
        <v>0</v>
      </c>
      <c r="R16" s="109">
        <f t="shared" si="1"/>
        <v>0</v>
      </c>
      <c r="S16" s="109">
        <f t="shared" si="1"/>
        <v>0</v>
      </c>
      <c r="T16" s="199">
        <f>SUM(T12:T15)</f>
        <v>0</v>
      </c>
      <c r="U16" s="314" t="s">
        <v>26</v>
      </c>
      <c r="V16" s="314"/>
      <c r="W16" s="314"/>
      <c r="X16" s="315"/>
    </row>
    <row r="17" spans="1:29" ht="16.5" thickTop="1" thickBot="1" x14ac:dyDescent="0.3">
      <c r="A17" s="302" t="s">
        <v>27</v>
      </c>
      <c r="B17" s="303"/>
      <c r="C17" s="110">
        <f>IF((C11-C16)&gt;0, C11-C16, 0)</f>
        <v>0</v>
      </c>
      <c r="D17" s="110">
        <f>IF((D11-D16)&gt;0, D11-D16, 0)</f>
        <v>0</v>
      </c>
      <c r="E17" s="110">
        <f>IF((E11-E16)&gt;0, E11-E16, 0)</f>
        <v>0</v>
      </c>
      <c r="F17" s="111">
        <f t="shared" ref="F17:S17" si="2">IF((F11-F16)&gt;0,F11-F16,0)</f>
        <v>0</v>
      </c>
      <c r="G17" s="111">
        <f t="shared" si="2"/>
        <v>0</v>
      </c>
      <c r="H17" s="111">
        <f t="shared" si="2"/>
        <v>0</v>
      </c>
      <c r="I17" s="110">
        <f t="shared" si="2"/>
        <v>0</v>
      </c>
      <c r="J17" s="110">
        <f t="shared" si="2"/>
        <v>0</v>
      </c>
      <c r="K17" s="110">
        <f t="shared" si="2"/>
        <v>0</v>
      </c>
      <c r="L17" s="111">
        <f t="shared" si="2"/>
        <v>0</v>
      </c>
      <c r="M17" s="111">
        <f t="shared" si="2"/>
        <v>0</v>
      </c>
      <c r="N17" s="111">
        <f t="shared" si="2"/>
        <v>0</v>
      </c>
      <c r="O17" s="112">
        <f t="shared" si="2"/>
        <v>0</v>
      </c>
      <c r="P17" s="112">
        <f t="shared" si="2"/>
        <v>0</v>
      </c>
      <c r="Q17" s="112">
        <f t="shared" si="2"/>
        <v>0</v>
      </c>
      <c r="R17" s="113">
        <f t="shared" si="2"/>
        <v>0</v>
      </c>
      <c r="S17" s="113">
        <f t="shared" si="2"/>
        <v>0</v>
      </c>
      <c r="T17" s="200">
        <f>SUM(C17:S17)</f>
        <v>0</v>
      </c>
      <c r="U17" s="312" t="s">
        <v>28</v>
      </c>
      <c r="V17" s="312"/>
      <c r="W17" s="312"/>
      <c r="X17" s="313"/>
    </row>
    <row r="18" spans="1:29" ht="16.5" thickTop="1" thickBot="1" x14ac:dyDescent="0.3">
      <c r="A18" s="136" t="s">
        <v>29</v>
      </c>
      <c r="B18" s="137"/>
      <c r="C18" s="138">
        <f t="shared" ref="C18:S18" si="3">IF(C17,"0",C16-C11)</f>
        <v>0</v>
      </c>
      <c r="D18" s="138">
        <f t="shared" si="3"/>
        <v>0</v>
      </c>
      <c r="E18" s="138">
        <f t="shared" si="3"/>
        <v>0</v>
      </c>
      <c r="F18" s="138">
        <f t="shared" si="3"/>
        <v>0</v>
      </c>
      <c r="G18" s="138">
        <f t="shared" si="3"/>
        <v>0</v>
      </c>
      <c r="H18" s="138">
        <f t="shared" si="3"/>
        <v>0</v>
      </c>
      <c r="I18" s="138">
        <f t="shared" si="3"/>
        <v>0</v>
      </c>
      <c r="J18" s="138">
        <f t="shared" si="3"/>
        <v>0</v>
      </c>
      <c r="K18" s="138">
        <f t="shared" si="3"/>
        <v>0</v>
      </c>
      <c r="L18" s="138">
        <f t="shared" si="3"/>
        <v>0</v>
      </c>
      <c r="M18" s="138">
        <f t="shared" si="3"/>
        <v>0</v>
      </c>
      <c r="N18" s="138">
        <f t="shared" si="3"/>
        <v>0</v>
      </c>
      <c r="O18" s="138">
        <f t="shared" si="3"/>
        <v>0</v>
      </c>
      <c r="P18" s="138">
        <f t="shared" si="3"/>
        <v>0</v>
      </c>
      <c r="Q18" s="138">
        <f t="shared" si="3"/>
        <v>0</v>
      </c>
      <c r="R18" s="138">
        <f t="shared" si="3"/>
        <v>0</v>
      </c>
      <c r="S18" s="138">
        <f t="shared" si="3"/>
        <v>0</v>
      </c>
      <c r="T18" s="139"/>
      <c r="U18" s="22"/>
    </row>
    <row r="19" spans="1:29" ht="15.75" thickBot="1" x14ac:dyDescent="0.3">
      <c r="A19" s="114"/>
      <c r="B19" s="115"/>
      <c r="C19" s="116"/>
      <c r="D19" s="116"/>
      <c r="E19" s="116"/>
      <c r="F19" s="116"/>
      <c r="G19" s="116"/>
      <c r="H19" s="116"/>
      <c r="I19" s="116"/>
      <c r="J19" s="116"/>
      <c r="K19" s="116"/>
      <c r="L19" s="117"/>
      <c r="M19" s="117"/>
      <c r="N19" s="118"/>
      <c r="O19" s="118"/>
      <c r="P19" s="118"/>
      <c r="Q19" s="118"/>
      <c r="R19" s="118"/>
      <c r="S19" s="118"/>
      <c r="T19" s="118"/>
    </row>
    <row r="20" spans="1:29" ht="15" customHeight="1" x14ac:dyDescent="0.25">
      <c r="A20" s="298" t="s">
        <v>30</v>
      </c>
      <c r="B20" s="299"/>
      <c r="C20" s="119" t="s">
        <v>9</v>
      </c>
      <c r="D20" s="120"/>
      <c r="E20" s="121"/>
      <c r="F20" s="122" t="s">
        <v>9</v>
      </c>
      <c r="G20" s="120">
        <v>1</v>
      </c>
      <c r="H20" s="121"/>
      <c r="I20" s="123" t="s">
        <v>9</v>
      </c>
      <c r="J20" s="120">
        <v>2</v>
      </c>
      <c r="K20" s="124"/>
      <c r="L20" s="123" t="s">
        <v>9</v>
      </c>
      <c r="M20" s="120">
        <v>3</v>
      </c>
      <c r="N20" s="124"/>
      <c r="O20" s="123" t="s">
        <v>9</v>
      </c>
      <c r="P20" s="120">
        <v>4</v>
      </c>
      <c r="Q20" s="124"/>
      <c r="R20" s="123" t="s">
        <v>9</v>
      </c>
      <c r="S20" s="120">
        <v>5</v>
      </c>
      <c r="T20" s="124"/>
      <c r="V20" s="223" t="s">
        <v>31</v>
      </c>
      <c r="W20" s="224"/>
      <c r="X20" s="224"/>
      <c r="Y20" s="225"/>
      <c r="Z20" s="25"/>
    </row>
    <row r="21" spans="1:29" ht="15" customHeight="1" thickBot="1" x14ac:dyDescent="0.3">
      <c r="A21" s="293" t="s">
        <v>32</v>
      </c>
      <c r="B21" s="295"/>
      <c r="C21" s="294" t="s">
        <v>33</v>
      </c>
      <c r="D21" s="294"/>
      <c r="E21" s="295"/>
      <c r="F21" s="293" t="s">
        <v>33</v>
      </c>
      <c r="G21" s="294"/>
      <c r="H21" s="295"/>
      <c r="I21" s="251" t="s">
        <v>33</v>
      </c>
      <c r="J21" s="252"/>
      <c r="K21" s="253"/>
      <c r="L21" s="251" t="s">
        <v>33</v>
      </c>
      <c r="M21" s="252"/>
      <c r="N21" s="253"/>
      <c r="O21" s="251" t="s">
        <v>33</v>
      </c>
      <c r="P21" s="252"/>
      <c r="Q21" s="253"/>
      <c r="R21" s="251" t="s">
        <v>33</v>
      </c>
      <c r="S21" s="252"/>
      <c r="T21" s="253"/>
      <c r="V21" s="226"/>
      <c r="W21" s="227"/>
      <c r="X21" s="227"/>
      <c r="Y21" s="228"/>
      <c r="Z21" s="25"/>
    </row>
    <row r="22" spans="1:29" ht="15" customHeight="1" x14ac:dyDescent="0.25">
      <c r="A22" s="125" t="s">
        <v>34</v>
      </c>
      <c r="B22" s="166"/>
      <c r="C22" s="256" t="s">
        <v>35</v>
      </c>
      <c r="D22" s="257"/>
      <c r="E22" s="166"/>
      <c r="F22" s="249" t="s">
        <v>35</v>
      </c>
      <c r="G22" s="250"/>
      <c r="H22" s="166"/>
      <c r="I22" s="249" t="s">
        <v>35</v>
      </c>
      <c r="J22" s="250"/>
      <c r="K22" s="166"/>
      <c r="L22" s="249" t="s">
        <v>35</v>
      </c>
      <c r="M22" s="250"/>
      <c r="N22" s="166"/>
      <c r="O22" s="249" t="s">
        <v>35</v>
      </c>
      <c r="P22" s="250"/>
      <c r="Q22" s="166"/>
      <c r="R22" s="249" t="s">
        <v>35</v>
      </c>
      <c r="S22" s="250"/>
      <c r="T22" s="166"/>
      <c r="V22" s="226"/>
      <c r="W22" s="227"/>
      <c r="X22" s="227"/>
      <c r="Y22" s="228"/>
      <c r="Z22" s="25"/>
    </row>
    <row r="23" spans="1:29" ht="15" customHeight="1" x14ac:dyDescent="0.25">
      <c r="A23" s="126" t="s">
        <v>36</v>
      </c>
      <c r="B23" s="184"/>
      <c r="C23" s="258" t="s">
        <v>36</v>
      </c>
      <c r="D23" s="259"/>
      <c r="E23" s="184"/>
      <c r="F23" s="254" t="s">
        <v>36</v>
      </c>
      <c r="G23" s="255"/>
      <c r="H23" s="184"/>
      <c r="I23" s="254" t="s">
        <v>36</v>
      </c>
      <c r="J23" s="255"/>
      <c r="K23" s="184"/>
      <c r="L23" s="254" t="s">
        <v>36</v>
      </c>
      <c r="M23" s="255"/>
      <c r="N23" s="184"/>
      <c r="O23" s="254" t="s">
        <v>36</v>
      </c>
      <c r="P23" s="255"/>
      <c r="Q23" s="184"/>
      <c r="R23" s="254" t="s">
        <v>36</v>
      </c>
      <c r="S23" s="255"/>
      <c r="T23" s="184"/>
      <c r="V23" s="226"/>
      <c r="W23" s="227"/>
      <c r="X23" s="227"/>
      <c r="Y23" s="228"/>
      <c r="Z23" s="25"/>
    </row>
    <row r="24" spans="1:29" ht="15" customHeight="1" x14ac:dyDescent="0.25">
      <c r="A24" s="127" t="s">
        <v>37</v>
      </c>
      <c r="B24" s="167">
        <v>0.1</v>
      </c>
      <c r="C24" s="258" t="s">
        <v>38</v>
      </c>
      <c r="D24" s="259"/>
      <c r="E24" s="184"/>
      <c r="F24" s="254" t="s">
        <v>38</v>
      </c>
      <c r="G24" s="255"/>
      <c r="H24" s="184"/>
      <c r="I24" s="254" t="s">
        <v>38</v>
      </c>
      <c r="J24" s="255"/>
      <c r="K24" s="184"/>
      <c r="L24" s="254" t="s">
        <v>38</v>
      </c>
      <c r="M24" s="255"/>
      <c r="N24" s="184"/>
      <c r="O24" s="254" t="s">
        <v>38</v>
      </c>
      <c r="P24" s="255"/>
      <c r="Q24" s="184"/>
      <c r="R24" s="254" t="s">
        <v>38</v>
      </c>
      <c r="S24" s="255"/>
      <c r="T24" s="184"/>
      <c r="V24" s="226"/>
      <c r="W24" s="227"/>
      <c r="X24" s="227"/>
      <c r="Y24" s="228"/>
      <c r="Z24" s="25"/>
    </row>
    <row r="25" spans="1:29" ht="15" customHeight="1" thickBot="1" x14ac:dyDescent="0.3">
      <c r="A25" s="128" t="s">
        <v>39</v>
      </c>
      <c r="B25" s="129">
        <f>(B22*B23*4)*(1-B24)</f>
        <v>0</v>
      </c>
      <c r="C25" s="254" t="s">
        <v>40</v>
      </c>
      <c r="D25" s="255"/>
      <c r="E25" s="180">
        <f>IF($C$9="On Campus", ('Spending Plan - ON Campus'!$B$37),(IF($C$9="Off Campus",('Spending Plan - OFF Campus'!$B$41),0)))</f>
        <v>0</v>
      </c>
      <c r="F25" s="254" t="s">
        <v>40</v>
      </c>
      <c r="G25" s="255"/>
      <c r="H25" s="180">
        <f>IF($F$9="On Campus", ('Spending Plan - ON Campus'!$B$37),(IF($F$9="Off Campus",('Spending Plan - OFF Campus'!$B$41),0)))</f>
        <v>0</v>
      </c>
      <c r="I25" s="254" t="s">
        <v>40</v>
      </c>
      <c r="J25" s="255"/>
      <c r="K25" s="180">
        <f>IF($I$9="On Campus", ('Spending Plan - ON Campus'!$B$37),(IF($I$9="Off Campus",('Spending Plan - OFF Campus'!$B$41),0)))</f>
        <v>0</v>
      </c>
      <c r="L25" s="254" t="s">
        <v>40</v>
      </c>
      <c r="M25" s="255"/>
      <c r="N25" s="180">
        <f>IF($L$9="On Campus", ('Spending Plan - ON Campus'!$B$37),(IF($F$9="Off Campus",('Spending Plan - OFF Campus'!$L$41),0)))</f>
        <v>0</v>
      </c>
      <c r="O25" s="254" t="s">
        <v>40</v>
      </c>
      <c r="P25" s="255"/>
      <c r="Q25" s="180">
        <f>IF($O$9="On Campus", ('Spending Plan - ON Campus'!$B$37),(IF($O$9="Off Campus",('Spending Plan - OFF Campus'!$L$41),0)))</f>
        <v>0</v>
      </c>
      <c r="R25" s="254" t="s">
        <v>40</v>
      </c>
      <c r="S25" s="255"/>
      <c r="T25" s="180">
        <f>IF($R$9="On Campus", ('Spending Plan - ON Campus'!$B$37),(IF($R$9="Off Campus",('Spending Plan - OFF Campus'!$L$41),0)))</f>
        <v>0</v>
      </c>
      <c r="V25" s="226"/>
      <c r="W25" s="227"/>
      <c r="X25" s="227"/>
      <c r="Y25" s="228"/>
      <c r="Z25" s="25"/>
    </row>
    <row r="26" spans="1:29" ht="15" customHeight="1" x14ac:dyDescent="0.25">
      <c r="A26" s="289"/>
      <c r="B26" s="290"/>
      <c r="C26" s="291" t="s">
        <v>37</v>
      </c>
      <c r="D26" s="292"/>
      <c r="E26" s="179">
        <v>0.1</v>
      </c>
      <c r="F26" s="240" t="s">
        <v>37</v>
      </c>
      <c r="G26" s="241"/>
      <c r="H26" s="168">
        <v>0.1</v>
      </c>
      <c r="I26" s="240" t="s">
        <v>37</v>
      </c>
      <c r="J26" s="241"/>
      <c r="K26" s="167">
        <v>0.1</v>
      </c>
      <c r="L26" s="240" t="s">
        <v>37</v>
      </c>
      <c r="M26" s="241"/>
      <c r="N26" s="167">
        <v>0.1</v>
      </c>
      <c r="O26" s="240" t="s">
        <v>37</v>
      </c>
      <c r="P26" s="241"/>
      <c r="Q26" s="167">
        <v>0.1</v>
      </c>
      <c r="R26" s="240" t="s">
        <v>37</v>
      </c>
      <c r="S26" s="241"/>
      <c r="T26" s="167">
        <v>0.1</v>
      </c>
      <c r="V26" s="226"/>
      <c r="W26" s="227"/>
      <c r="X26" s="227"/>
      <c r="Y26" s="228"/>
      <c r="Z26" s="25"/>
    </row>
    <row r="27" spans="1:29" ht="15.75" customHeight="1" thickBot="1" x14ac:dyDescent="0.3">
      <c r="A27" s="114"/>
      <c r="B27" s="130"/>
      <c r="C27" s="308" t="s">
        <v>41</v>
      </c>
      <c r="D27" s="309"/>
      <c r="E27" s="131">
        <f>($E$22*$E$23*4*$E$24)*(1-$E$26)-($E$25*3)</f>
        <v>0</v>
      </c>
      <c r="F27" s="242" t="s">
        <v>41</v>
      </c>
      <c r="G27" s="243"/>
      <c r="H27" s="131">
        <f>(H22*H23*4*H24)*(1-H26)-(H25*3)</f>
        <v>0</v>
      </c>
      <c r="I27" s="242" t="s">
        <v>41</v>
      </c>
      <c r="J27" s="243"/>
      <c r="K27" s="132">
        <f>(K22*K23*4*K24)*(1-K26)-(K25*3)</f>
        <v>0</v>
      </c>
      <c r="L27" s="242" t="s">
        <v>41</v>
      </c>
      <c r="M27" s="243"/>
      <c r="N27" s="132">
        <f>(N22*N23*4*N24)*(1-N26)-(N25*3)</f>
        <v>0</v>
      </c>
      <c r="O27" s="242" t="s">
        <v>41</v>
      </c>
      <c r="P27" s="243"/>
      <c r="Q27" s="132">
        <f>(Q22*Q23*4*Q24)*(1-Q26)-(Q25*3)</f>
        <v>0</v>
      </c>
      <c r="R27" s="242" t="s">
        <v>41</v>
      </c>
      <c r="S27" s="243"/>
      <c r="T27" s="132">
        <f>(T22*T23*4*T24)*(1-T26)-(T25*3)</f>
        <v>0</v>
      </c>
      <c r="V27" s="226"/>
      <c r="W27" s="227"/>
      <c r="X27" s="227"/>
      <c r="Y27" s="228"/>
    </row>
    <row r="28" spans="1:29" ht="15.75" thickTop="1" x14ac:dyDescent="0.25">
      <c r="A28" s="114"/>
      <c r="B28" s="133"/>
      <c r="C28" s="306" t="s">
        <v>42</v>
      </c>
      <c r="D28" s="307"/>
      <c r="E28" s="169">
        <v>1</v>
      </c>
      <c r="F28" s="244" t="s">
        <v>42</v>
      </c>
      <c r="G28" s="245"/>
      <c r="H28" s="169">
        <v>1</v>
      </c>
      <c r="I28" s="244" t="s">
        <v>42</v>
      </c>
      <c r="J28" s="245"/>
      <c r="K28" s="167">
        <v>1</v>
      </c>
      <c r="L28" s="244" t="s">
        <v>42</v>
      </c>
      <c r="M28" s="245"/>
      <c r="N28" s="167">
        <v>1</v>
      </c>
      <c r="O28" s="244" t="s">
        <v>42</v>
      </c>
      <c r="P28" s="245"/>
      <c r="Q28" s="167">
        <v>1</v>
      </c>
      <c r="R28" s="244" t="s">
        <v>42</v>
      </c>
      <c r="S28" s="245"/>
      <c r="T28" s="167">
        <v>1</v>
      </c>
      <c r="V28" s="226"/>
      <c r="W28" s="227"/>
      <c r="X28" s="227"/>
      <c r="Y28" s="228"/>
      <c r="AC28" s="1"/>
    </row>
    <row r="29" spans="1:29" ht="15.75" thickBot="1" x14ac:dyDescent="0.3">
      <c r="A29" s="114"/>
      <c r="B29" s="134"/>
      <c r="C29" s="304" t="s">
        <v>43</v>
      </c>
      <c r="D29" s="305"/>
      <c r="E29" s="129">
        <f>E27*E28</f>
        <v>0</v>
      </c>
      <c r="F29" s="238" t="s">
        <v>43</v>
      </c>
      <c r="G29" s="239"/>
      <c r="H29" s="129">
        <f>H27*H28</f>
        <v>0</v>
      </c>
      <c r="I29" s="238" t="s">
        <v>43</v>
      </c>
      <c r="J29" s="239"/>
      <c r="K29" s="129">
        <f>K27*K28</f>
        <v>0</v>
      </c>
      <c r="L29" s="238" t="s">
        <v>43</v>
      </c>
      <c r="M29" s="239"/>
      <c r="N29" s="129">
        <f>N27*N28</f>
        <v>0</v>
      </c>
      <c r="O29" s="238" t="s">
        <v>43</v>
      </c>
      <c r="P29" s="239"/>
      <c r="Q29" s="129">
        <f>Q27*Q28</f>
        <v>0</v>
      </c>
      <c r="R29" s="238" t="s">
        <v>43</v>
      </c>
      <c r="S29" s="239"/>
      <c r="T29" s="129">
        <f>T27*T28</f>
        <v>0</v>
      </c>
      <c r="V29" s="229"/>
      <c r="W29" s="230"/>
      <c r="X29" s="230"/>
      <c r="Y29" s="231"/>
      <c r="AC29" s="1"/>
    </row>
    <row r="30" spans="1:29" x14ac:dyDescent="0.25">
      <c r="B30" s="26"/>
      <c r="D30" s="27"/>
      <c r="E30" s="27"/>
      <c r="V30" s="57"/>
      <c r="AB30" s="1"/>
      <c r="AC30" s="1"/>
    </row>
    <row r="31" spans="1:29" ht="15" customHeight="1" thickBot="1" x14ac:dyDescent="0.35">
      <c r="A31" s="24" t="s">
        <v>44</v>
      </c>
      <c r="B31" s="23"/>
      <c r="C31" s="207"/>
      <c r="D31" s="205" t="s">
        <v>45</v>
      </c>
      <c r="E31" s="205" t="s">
        <v>46</v>
      </c>
      <c r="K31" s="51"/>
      <c r="M31" s="20"/>
      <c r="N31" s="20"/>
      <c r="V31" s="57"/>
      <c r="AB31" s="1"/>
    </row>
    <row r="32" spans="1:29" ht="15" customHeight="1" thickBot="1" x14ac:dyDescent="0.3">
      <c r="A32" s="6" t="s">
        <v>47</v>
      </c>
      <c r="B32" s="16"/>
      <c r="C32" s="208" t="s">
        <v>45</v>
      </c>
      <c r="D32" s="206">
        <v>341.42</v>
      </c>
      <c r="E32" s="18">
        <v>919.65</v>
      </c>
      <c r="F32" s="142"/>
      <c r="G32" s="67"/>
      <c r="H32" s="67"/>
      <c r="K32" s="51"/>
      <c r="M32" s="20"/>
      <c r="N32" s="20"/>
      <c r="V32" s="58"/>
      <c r="AB32" s="1"/>
    </row>
    <row r="33" spans="1:27" x14ac:dyDescent="0.25">
      <c r="A33" s="5" t="s">
        <v>48</v>
      </c>
      <c r="B33" s="16"/>
      <c r="C33" s="60">
        <v>489.24</v>
      </c>
      <c r="D33" s="19" t="s">
        <v>49</v>
      </c>
      <c r="E33" s="61">
        <v>40.770000000000003</v>
      </c>
      <c r="F33" s="67"/>
      <c r="G33" s="67"/>
      <c r="H33" s="67"/>
      <c r="K33" s="51"/>
      <c r="M33" s="1"/>
      <c r="N33" s="1"/>
      <c r="O33" s="1"/>
      <c r="R33" s="25"/>
    </row>
    <row r="34" spans="1:27" ht="16.5" customHeight="1" x14ac:dyDescent="0.25">
      <c r="A34" s="5"/>
      <c r="B34" s="16"/>
      <c r="C34" s="232" t="s">
        <v>50</v>
      </c>
      <c r="D34" s="62" t="s">
        <v>51</v>
      </c>
      <c r="E34" s="59"/>
      <c r="I34" s="141"/>
      <c r="J34" s="141"/>
      <c r="K34" s="141"/>
      <c r="L34" s="141"/>
      <c r="M34" s="141"/>
      <c r="N34" s="141"/>
      <c r="O34" s="141"/>
      <c r="P34" s="141"/>
      <c r="Q34" s="141"/>
      <c r="R34" s="25"/>
    </row>
    <row r="35" spans="1:27" ht="27.75" customHeight="1" x14ac:dyDescent="0.3">
      <c r="A35" s="5"/>
      <c r="B35" s="7" t="s">
        <v>52</v>
      </c>
      <c r="C35" s="233"/>
      <c r="E35" s="79" t="s">
        <v>53</v>
      </c>
      <c r="F35" s="21"/>
      <c r="G35" s="21"/>
      <c r="H35" s="20"/>
      <c r="I35" s="20"/>
      <c r="J35" s="20"/>
      <c r="K35" s="79" t="s">
        <v>54</v>
      </c>
      <c r="M35" s="1"/>
      <c r="Q35" s="310" t="s">
        <v>55</v>
      </c>
      <c r="R35" s="310"/>
      <c r="S35" s="1"/>
    </row>
    <row r="36" spans="1:27" ht="18.75" x14ac:dyDescent="0.3">
      <c r="A36" s="74" t="s">
        <v>53</v>
      </c>
      <c r="B36" s="52">
        <f>E42</f>
        <v>0</v>
      </c>
      <c r="C36" s="55">
        <f>I42</f>
        <v>0</v>
      </c>
      <c r="E36" s="135" t="s">
        <v>52</v>
      </c>
      <c r="F36" s="235" t="s">
        <v>56</v>
      </c>
      <c r="G36" s="235"/>
      <c r="H36" s="40" t="s">
        <v>57</v>
      </c>
      <c r="I36" s="40" t="s">
        <v>58</v>
      </c>
      <c r="J36" s="21"/>
      <c r="K36" s="135" t="s">
        <v>52</v>
      </c>
      <c r="L36" s="235" t="s">
        <v>56</v>
      </c>
      <c r="M36" s="235"/>
      <c r="N36" s="40" t="s">
        <v>57</v>
      </c>
      <c r="O36" s="40" t="s">
        <v>58</v>
      </c>
      <c r="P36" s="21"/>
      <c r="Q36" s="135" t="s">
        <v>52</v>
      </c>
      <c r="R36" s="235" t="s">
        <v>56</v>
      </c>
      <c r="S36" s="235"/>
      <c r="T36" s="40" t="s">
        <v>57</v>
      </c>
      <c r="U36" s="40" t="s">
        <v>58</v>
      </c>
      <c r="V36" s="21"/>
    </row>
    <row r="37" spans="1:27" x14ac:dyDescent="0.25">
      <c r="A37" s="74" t="s">
        <v>54</v>
      </c>
      <c r="B37" s="52">
        <f>K42</f>
        <v>0</v>
      </c>
      <c r="C37" s="55">
        <f>O42</f>
        <v>0</v>
      </c>
      <c r="E37" s="71"/>
      <c r="F37" s="221"/>
      <c r="G37" s="221"/>
      <c r="H37" s="33">
        <f>IF(F37="Business Administration",Fees!$C$3,IF(F37="Engineering",Fees!$C$4,IF(F37="Agriculture",Fees!$C$5,IF(F37="Architecture, Planning &amp; Design",Fees!$C$6,IF(F37="Arts and Sciences",Fees!$C$7,IF(F37="Health &amp; Human Sciences", Fees!$C$8,IF(F37="Veterinary Medicine",Fees!$C$9, 0)))))))</f>
        <v>0</v>
      </c>
      <c r="I37" s="33">
        <f>E37*H37</f>
        <v>0</v>
      </c>
      <c r="J37"/>
      <c r="K37" s="71"/>
      <c r="L37" s="221"/>
      <c r="M37" s="221"/>
      <c r="N37" s="33">
        <f>IF(L37="Business Administration",Fees!$C$3,IF(L37="Engineering",Fees!$C$4,IF(L37="Agriculture",Fees!$C$5,IF(L37="Architecture, Planning &amp; Design",Fees!$C$6,IF(L37="Arts and Sciences",Fees!$C$7,IF(L37="Health &amp; Human Sciences", Fees!$C$8,IF(L37="Veterinary Medicine",Fees!$C$9, 0)))))))</f>
        <v>0</v>
      </c>
      <c r="O37" s="33">
        <f>K37*N37</f>
        <v>0</v>
      </c>
      <c r="Q37" s="71"/>
      <c r="R37" s="221"/>
      <c r="S37" s="221"/>
      <c r="T37" s="33">
        <f>IF(R37="Business Administration",Fees!$C$3,IF(R37="Engineering",Fees!$C$4,IF(R37="Agriculture",Fees!$C$5,IF(R37="Architecture, Planning &amp; Design",Fees!$C$6,IF(R37="Arts and Sciences",Fees!$C$7,IF(R37="Health &amp; Human Sciences", Fees!$C$8,IF(R37="Veterinary Medicine",Fees!$C$9, 0)))))))</f>
        <v>0</v>
      </c>
      <c r="U37" s="33">
        <f>Q37*T37</f>
        <v>0</v>
      </c>
    </row>
    <row r="38" spans="1:27" x14ac:dyDescent="0.25">
      <c r="A38" s="74" t="s">
        <v>55</v>
      </c>
      <c r="B38" s="52">
        <f>Q42</f>
        <v>0</v>
      </c>
      <c r="C38" s="55">
        <f>U42</f>
        <v>0</v>
      </c>
      <c r="E38" s="71"/>
      <c r="F38" s="221"/>
      <c r="G38" s="221"/>
      <c r="H38" s="33">
        <f>IF(F38="Business Administration",Fees!$C$3,IF(F38="Engineering",Fees!$C$4,IF(F38="Agriculture",Fees!$C$5,IF(F38="Architecture, Planning &amp; Design",Fees!$C$6,IF(F38="Arts and Sciences",Fees!$C$7,IF(F38="Health &amp; Human Sciences", Fees!$C$8,IF(F38="Veterinary Medicine",Fees!$C$9, 0)))))))</f>
        <v>0</v>
      </c>
      <c r="I38" s="33">
        <f>E38*H38</f>
        <v>0</v>
      </c>
      <c r="J38"/>
      <c r="K38" s="71"/>
      <c r="L38" s="221"/>
      <c r="M38" s="221"/>
      <c r="N38" s="33">
        <f>IF(L38="Business Administration",Fees!$C$3,IF(L38="Engineering",Fees!$C$4,IF(L38="Agriculture",Fees!$C$5,IF(L38="Architecture, Planning &amp; Design",Fees!$C$6,IF(L38="Arts and Sciences",Fees!$C$7,IF(L38="Health &amp; Human Sciences", Fees!$C$8,IF(L38="Veterinary Medicine",Fees!$C$9, 0)))))))</f>
        <v>0</v>
      </c>
      <c r="O38" s="33">
        <f t="shared" ref="O38:O41" si="4">K38*N38</f>
        <v>0</v>
      </c>
      <c r="Q38" s="71"/>
      <c r="R38" s="221"/>
      <c r="S38" s="221"/>
      <c r="T38" s="33">
        <f>IF(R38="Business Administration",Fees!$C$3,IF(R38="Engineering",Fees!$C$4,IF(R38="Agriculture",Fees!$C$5,IF(R38="Architecture, Planning &amp; Design",Fees!$C$6,IF(R38="Arts and Sciences",Fees!$C$7,IF(R38="Health &amp; Human Sciences", Fees!$C$8,IF(R38="Veterinary Medicine",Fees!$C$9, 0)))))))</f>
        <v>0</v>
      </c>
      <c r="U38" s="33">
        <f t="shared" ref="U38:U41" si="5">Q38*T38</f>
        <v>0</v>
      </c>
    </row>
    <row r="39" spans="1:27" x14ac:dyDescent="0.25">
      <c r="A39" s="74" t="s">
        <v>59</v>
      </c>
      <c r="B39" s="52">
        <f>E50</f>
        <v>0</v>
      </c>
      <c r="C39" s="55">
        <f>I50</f>
        <v>0</v>
      </c>
      <c r="E39" s="71"/>
      <c r="F39" s="221"/>
      <c r="G39" s="221"/>
      <c r="H39" s="33">
        <f>IF(F39="Business Administration",Fees!$C$3,IF(F39="Engineering",Fees!$C$4,IF(F39="Agriculture",Fees!$C$5,IF(F39="Architecture, Planning &amp; Design",Fees!$C$6,IF(F39="Arts and Sciences",Fees!$C$7,IF(F39="Health &amp; Human Sciences", Fees!$C$8,IF(F39="Veterinary Medicine",Fees!$C$9, 0)))))))</f>
        <v>0</v>
      </c>
      <c r="I39" s="33">
        <f t="shared" ref="I39:I41" si="6">E39*H39</f>
        <v>0</v>
      </c>
      <c r="J39"/>
      <c r="K39" s="71"/>
      <c r="L39" s="221"/>
      <c r="M39" s="221"/>
      <c r="N39" s="33">
        <f>IF(L39="Business Administration",Fees!$C$3,IF(L39="Engineering",Fees!$C$4,IF(L39="Agriculture",Fees!$C$5,IF(L39="Architecture, Planning &amp; Design",Fees!$C$6,IF(L39="Arts and Sciences",Fees!$C$7,IF(L39="Health &amp; Human Sciences", Fees!$C$8,IF(L39="Veterinary Medicine",Fees!$C$9, 0)))))))</f>
        <v>0</v>
      </c>
      <c r="O39" s="33">
        <f t="shared" si="4"/>
        <v>0</v>
      </c>
      <c r="Q39" s="71"/>
      <c r="R39" s="221"/>
      <c r="S39" s="221"/>
      <c r="T39" s="33">
        <f>IF(R39="Business Administration",Fees!$C$3,IF(R39="Engineering",Fees!$C$4,IF(R39="Agriculture",Fees!$C$5,IF(R39="Architecture, Planning &amp; Design",Fees!$C$6,IF(R39="Arts and Sciences",Fees!$C$7,IF(R39="Health &amp; Human Sciences", Fees!$C$8,IF(R39="Veterinary Medicine",Fees!$C$9, 0)))))))</f>
        <v>0</v>
      </c>
      <c r="U39" s="33">
        <f t="shared" si="5"/>
        <v>0</v>
      </c>
    </row>
    <row r="40" spans="1:27" x14ac:dyDescent="0.25">
      <c r="A40" s="74" t="s">
        <v>60</v>
      </c>
      <c r="B40" s="52">
        <f>K50</f>
        <v>0</v>
      </c>
      <c r="C40" s="55">
        <f>O50</f>
        <v>0</v>
      </c>
      <c r="E40" s="71"/>
      <c r="F40" s="221"/>
      <c r="G40" s="221"/>
      <c r="H40" s="33">
        <f>IF(F40="Business Administration",Fees!$C$3,IF(F40="Engineering",Fees!$C$4,IF(F40="Agriculture",Fees!$C$5,IF(F40="Architecture, Planning &amp; Design",Fees!$C$6,IF(F40="Arts and Sciences",Fees!$C$7,IF(F40="Health &amp; Human Sciences", Fees!$C$8,IF(F40="Veterinary Medicine",Fees!$C$9, 0)))))))</f>
        <v>0</v>
      </c>
      <c r="I40" s="33">
        <f>E40*H40</f>
        <v>0</v>
      </c>
      <c r="J40"/>
      <c r="K40" s="71"/>
      <c r="L40" s="221"/>
      <c r="M40" s="221"/>
      <c r="N40" s="33">
        <f>IF(L40="Business Administration",Fees!$C$3,IF(L40="Engineering",Fees!$C$4,IF(L40="Agriculture",Fees!$C$5,IF(L40="Architecture, Planning &amp; Design",Fees!$C$6,IF(L40="Arts and Sciences",Fees!$C$7,IF(L40="Health &amp; Human Sciences", Fees!$C$8,IF(L40="Veterinary Medicine",Fees!$C$9, 0)))))))</f>
        <v>0</v>
      </c>
      <c r="O40" s="33">
        <f t="shared" si="4"/>
        <v>0</v>
      </c>
      <c r="Q40" s="71"/>
      <c r="R40" s="221"/>
      <c r="S40" s="221"/>
      <c r="T40" s="33">
        <f>IF(R40="Business Administration",Fees!$C$3,IF(R40="Engineering",Fees!$C$4,IF(R40="Agriculture",Fees!$C$5,IF(R40="Architecture, Planning &amp; Design",Fees!$C$6,IF(R40="Arts and Sciences",Fees!$C$7,IF(R40="Health &amp; Human Sciences", Fees!$C$8,IF(R40="Veterinary Medicine",Fees!$C$9, 0)))))))</f>
        <v>0</v>
      </c>
      <c r="U40" s="33">
        <f t="shared" si="5"/>
        <v>0</v>
      </c>
    </row>
    <row r="41" spans="1:27" ht="15.75" thickBot="1" x14ac:dyDescent="0.3">
      <c r="A41" s="74" t="s">
        <v>61</v>
      </c>
      <c r="B41" s="52">
        <f>Q50</f>
        <v>0</v>
      </c>
      <c r="C41" s="55">
        <f>U50</f>
        <v>0</v>
      </c>
      <c r="E41" s="71"/>
      <c r="F41" s="221"/>
      <c r="G41" s="221"/>
      <c r="H41" s="33">
        <f>IF(F41="Business Administration",Fees!$C$3,IF(F41="Engineering",Fees!$C$4,IF(F41="Agriculture",Fees!$C$5,IF(F41="Architecture, Planning &amp; Design",Fees!$C$6,IF(F41="Arts and Sciences",Fees!$C$7,IF(F41="Health and Human Sciences", Fees!$C$8,IF(F41="Veterinary Medicine",Fees!$C$9, 0)))))))</f>
        <v>0</v>
      </c>
      <c r="I41" s="43">
        <f t="shared" si="6"/>
        <v>0</v>
      </c>
      <c r="J41"/>
      <c r="K41" s="71"/>
      <c r="L41" s="221"/>
      <c r="M41" s="221"/>
      <c r="N41" s="33">
        <f>IF(L41="Business Administration",Fees!$C$3,IF(L41="Engineering",Fees!$C$4,IF(L41="Agriculture",Fees!$C$5,IF(L41="Architecture, Planning &amp; Design",Fees!$C$6,IF(L41="Arts and Sciences",Fees!$C$7,IF(L41="Health &amp; Human Sciences", Fees!$C$8,IF(L41="Veterinary Medicine",Fees!$C$9, 0)))))))</f>
        <v>0</v>
      </c>
      <c r="O41" s="43">
        <f t="shared" si="4"/>
        <v>0</v>
      </c>
      <c r="Q41" s="71"/>
      <c r="R41" s="221"/>
      <c r="S41" s="221"/>
      <c r="T41" s="33">
        <f>IF(R41="Business Administration",Fees!$C$3,IF(R41="Engineering",Fees!$C$4,IF(R41="Agriculture",Fees!$C$5,IF(R41="Architecture, Planning &amp; Design",Fees!$C$6,IF(R41="Arts and Sciences",Fees!$C$7,IF(R41="Health &amp; Human Sciences", Fees!$C$8,IF(R41="Veterinary Medicine",Fees!$C$9, 0)))))))</f>
        <v>0</v>
      </c>
      <c r="U41" s="43">
        <f t="shared" si="5"/>
        <v>0</v>
      </c>
    </row>
    <row r="42" spans="1:27" ht="17.25" customHeight="1" thickBot="1" x14ac:dyDescent="0.3">
      <c r="A42" s="74" t="s">
        <v>62</v>
      </c>
      <c r="B42" s="52">
        <f>E58</f>
        <v>0</v>
      </c>
      <c r="C42" s="55">
        <f>I58</f>
        <v>0</v>
      </c>
      <c r="D42" s="44"/>
      <c r="E42" s="64">
        <f>SUM(E37:E41)</f>
        <v>0</v>
      </c>
      <c r="F42" s="45" t="s">
        <v>63</v>
      </c>
      <c r="G42" s="44"/>
      <c r="H42" s="44"/>
      <c r="I42" s="65">
        <f>SUM(I37:I41)</f>
        <v>0</v>
      </c>
      <c r="J42" s="46" t="s">
        <v>64</v>
      </c>
      <c r="K42" s="64">
        <f>SUM(K37:K41)</f>
        <v>0</v>
      </c>
      <c r="L42" s="45" t="s">
        <v>63</v>
      </c>
      <c r="M42" s="44"/>
      <c r="N42" s="44"/>
      <c r="O42" s="65">
        <f>SUM(O37:O41)</f>
        <v>0</v>
      </c>
      <c r="P42" s="47" t="s">
        <v>64</v>
      </c>
      <c r="Q42" s="64">
        <f>SUM(Q37:Q41)</f>
        <v>0</v>
      </c>
      <c r="R42" s="45" t="s">
        <v>63</v>
      </c>
      <c r="S42" s="44"/>
      <c r="T42" s="44"/>
      <c r="U42" s="65">
        <f>SUM(U37:U41)</f>
        <v>0</v>
      </c>
      <c r="V42" s="47" t="s">
        <v>64</v>
      </c>
      <c r="W42" s="1"/>
      <c r="X42" s="1"/>
      <c r="Y42" s="1"/>
      <c r="Z42" s="1"/>
      <c r="AA42" s="1"/>
    </row>
    <row r="43" spans="1:27" ht="18.75" customHeight="1" x14ac:dyDescent="0.3">
      <c r="A43" s="74" t="s">
        <v>65</v>
      </c>
      <c r="B43" s="52">
        <f>K58</f>
        <v>0</v>
      </c>
      <c r="C43" s="55">
        <f>O58</f>
        <v>0</v>
      </c>
      <c r="E43" s="79" t="s">
        <v>59</v>
      </c>
      <c r="F43" s="63"/>
      <c r="G43" s="48"/>
      <c r="H43" s="48"/>
      <c r="I43" s="20"/>
      <c r="J43" s="49"/>
      <c r="K43" s="79" t="s">
        <v>60</v>
      </c>
      <c r="L43" s="50"/>
      <c r="M43" s="50"/>
      <c r="N43" s="49"/>
      <c r="Q43" s="310" t="s">
        <v>61</v>
      </c>
      <c r="R43" s="310"/>
      <c r="S43" s="1"/>
    </row>
    <row r="44" spans="1:27" ht="18.75" x14ac:dyDescent="0.3">
      <c r="A44" s="74" t="s">
        <v>66</v>
      </c>
      <c r="B44" s="52">
        <f>Q58</f>
        <v>0</v>
      </c>
      <c r="C44" s="55">
        <f>U58</f>
        <v>0</v>
      </c>
      <c r="E44" s="135" t="s">
        <v>52</v>
      </c>
      <c r="F44" s="235" t="s">
        <v>56</v>
      </c>
      <c r="G44" s="235"/>
      <c r="H44" s="40" t="s">
        <v>57</v>
      </c>
      <c r="I44" s="40" t="s">
        <v>58</v>
      </c>
      <c r="J44" s="21"/>
      <c r="K44" s="135" t="s">
        <v>52</v>
      </c>
      <c r="L44" s="235" t="s">
        <v>56</v>
      </c>
      <c r="M44" s="235"/>
      <c r="N44" s="40" t="s">
        <v>57</v>
      </c>
      <c r="O44" s="40" t="s">
        <v>58</v>
      </c>
      <c r="P44" s="21"/>
      <c r="Q44" s="135" t="s">
        <v>52</v>
      </c>
      <c r="R44" s="235" t="s">
        <v>56</v>
      </c>
      <c r="S44" s="235"/>
      <c r="T44" s="40" t="s">
        <v>57</v>
      </c>
      <c r="U44" s="40" t="s">
        <v>58</v>
      </c>
      <c r="V44" s="21"/>
    </row>
    <row r="45" spans="1:27" x14ac:dyDescent="0.25">
      <c r="A45" s="74" t="s">
        <v>67</v>
      </c>
      <c r="B45" s="52">
        <f>E66</f>
        <v>0</v>
      </c>
      <c r="C45" s="55">
        <f>I66</f>
        <v>0</v>
      </c>
      <c r="E45" s="71"/>
      <c r="F45" s="221"/>
      <c r="G45" s="221"/>
      <c r="H45" s="33">
        <f>IF(F45="Business Administration",Fees!$C$3,IF(F45="Engineering",Fees!$C$4,IF(F45="Agriculture",Fees!$C$5,IF(F45="Architecture, Planning &amp; Design",Fees!$C$6,IF(F45="Arts and Sciences",Fees!$C$7,IF(F45="Health &amp; Human Sciences", Fees!$C$8,IF(F45="Veterinary Medicine",Fees!$C$9, 0)))))))</f>
        <v>0</v>
      </c>
      <c r="I45" s="33">
        <f>E45*H45</f>
        <v>0</v>
      </c>
      <c r="J45"/>
      <c r="K45" s="71"/>
      <c r="L45" s="221"/>
      <c r="M45" s="221"/>
      <c r="N45" s="33">
        <f>IF(L45="Business Administration",Fees!$C$3,IF(L45="Engineering",Fees!$C$4,IF(L45="Agriculture",Fees!$C$5,IF(L45="Architecture, Planning &amp; Design",Fees!$C$6,IF(L45="Arts and Sciences",Fees!$C$7,IF(L45="Health &amp; Human Sciences", Fees!$C$8,IF(L45="Veterinary Medicine",Fees!$C$9, 0)))))))</f>
        <v>0</v>
      </c>
      <c r="O45" s="33">
        <f>K45*N45</f>
        <v>0</v>
      </c>
      <c r="Q45" s="71"/>
      <c r="R45" s="221"/>
      <c r="S45" s="221"/>
      <c r="T45" s="33">
        <f>IF(R45="Business Administration",Fees!$C$3,IF(R45="Engineering",Fees!$C$4,IF(R45="Agriculture",Fees!$C$5,IF(R45="Architecture, Planning &amp; Design",Fees!$C$6,IF(R45="Arts and Sciences",Fees!$C$7,IF(R45="Health &amp; Human Sciences", Fees!$C$8,IF(R45="Veterinary Medicine",Fees!$C$9, 0)))))))</f>
        <v>0</v>
      </c>
      <c r="U45" s="33">
        <f>Q45*T45</f>
        <v>0</v>
      </c>
    </row>
    <row r="46" spans="1:27" x14ac:dyDescent="0.25">
      <c r="A46" s="74" t="s">
        <v>68</v>
      </c>
      <c r="B46" s="52">
        <f>K66</f>
        <v>0</v>
      </c>
      <c r="C46" s="55">
        <f>O66</f>
        <v>0</v>
      </c>
      <c r="E46" s="71"/>
      <c r="F46" s="221"/>
      <c r="G46" s="221"/>
      <c r="H46" s="33">
        <f>IF(F46="Business Administration",Fees!$C$3,IF(F46="Engineering",Fees!$C$4,IF(F46="Agriculture",Fees!$C$5,IF(F46="Architecture, Planning &amp; Design",Fees!$C$6,IF(F46="Arts and Sciences",Fees!$C$7,IF(F46="Health &amp; Human Sciences", Fees!$C$8,IF(F46="Veterinary Medicine",Fees!$C$9, 0)))))))</f>
        <v>0</v>
      </c>
      <c r="I46" s="33">
        <f t="shared" ref="I46:I49" si="7">E46*H46</f>
        <v>0</v>
      </c>
      <c r="J46"/>
      <c r="K46" s="71"/>
      <c r="L46" s="221"/>
      <c r="M46" s="221"/>
      <c r="N46" s="33">
        <f>IF(L46="Business Administration",Fees!$C$3,IF(L46="Engineering",Fees!$C$4,IF(L46="Agriculture",Fees!$C$5,IF(L46="Architecture, Planning &amp; Design",Fees!$C$6,IF(L46="Arts and Sciences",Fees!$C$7,IF(L46="Health &amp; Human Sciences", Fees!$C$8,IF(L46="Veterinary Medicine",Fees!$C$9, 0)))))))</f>
        <v>0</v>
      </c>
      <c r="O46" s="33">
        <f t="shared" ref="O46:O49" si="8">K46*N46</f>
        <v>0</v>
      </c>
      <c r="Q46" s="71"/>
      <c r="R46" s="221"/>
      <c r="S46" s="221"/>
      <c r="T46" s="33">
        <f>IF(R46="Business Administration",Fees!$C$3,IF(R46="Engineering",Fees!$C$4,IF(R46="Agriculture",Fees!$C$5,IF(R46="Architecture, Planning &amp; Design",Fees!$C$6,IF(R46="Arts and Sciences",Fees!$C$7,IF(R46="Health &amp; Human Sciences", Fees!$C$8,IF(R46="Veterinary Medicine",Fees!$C$9, 0)))))))</f>
        <v>0</v>
      </c>
      <c r="U46" s="33">
        <f t="shared" ref="U46:U49" si="9">Q46*T46</f>
        <v>0</v>
      </c>
    </row>
    <row r="47" spans="1:27" ht="15" customHeight="1" x14ac:dyDescent="0.25">
      <c r="A47" s="77" t="s">
        <v>69</v>
      </c>
      <c r="B47" s="53">
        <f>Q66</f>
        <v>0</v>
      </c>
      <c r="C47" s="56">
        <f>U66</f>
        <v>0</v>
      </c>
      <c r="E47" s="71"/>
      <c r="F47" s="221"/>
      <c r="G47" s="221"/>
      <c r="H47" s="33">
        <f>IF(F47="Business Administration",Fees!$C$3,IF(F47="Engineering",Fees!$C$4,IF(F47="Agriculture",Fees!$C$5,IF(F47="Architecture, Planning &amp; Design",Fees!$C$6,IF(F47="Arts and Sciences",Fees!$C$7,IF(F47="Health &amp; Human Sciences", Fees!$C$8,IF(F47="Veterinary Medicine",Fees!$C$9, 0)))))))</f>
        <v>0</v>
      </c>
      <c r="I47" s="33">
        <f t="shared" si="7"/>
        <v>0</v>
      </c>
      <c r="J47"/>
      <c r="K47" s="71"/>
      <c r="L47" s="221"/>
      <c r="M47" s="221"/>
      <c r="N47" s="33">
        <f>IF(L47="Business Administration",Fees!$C$3,IF(L47="Engineering",Fees!$C$4,IF(L47="Agriculture",Fees!$C$5,IF(L47="Architecture, Planning &amp; Design",Fees!$C$6,IF(L47="Arts and Sciences",Fees!$C$7,IF(L47="Health &amp; Human Sciences", Fees!$C$8,IF(L47="Veterinary Medicine",Fees!$C$9, 0)))))))</f>
        <v>0</v>
      </c>
      <c r="O47" s="33">
        <f t="shared" si="8"/>
        <v>0</v>
      </c>
      <c r="Q47" s="71"/>
      <c r="R47" s="221"/>
      <c r="S47" s="221"/>
      <c r="T47" s="33">
        <f>IF(R47="Business Administration",Fees!$C$3,IF(R47="Engineering",Fees!$C$4,IF(R47="Agriculture",Fees!$C$5,IF(R47="Architecture, Planning &amp; Design",Fees!$C$6,IF(R47="Arts and Sciences",Fees!$C$7,IF(R47="Health &amp; Human Sciences", Fees!$C$8,IF(R47="Veterinary Medicine",Fees!$C$9, 0)))))))</f>
        <v>0</v>
      </c>
      <c r="U47" s="33">
        <f t="shared" si="9"/>
        <v>0</v>
      </c>
    </row>
    <row r="48" spans="1:27" ht="15" customHeight="1" x14ac:dyDescent="0.25">
      <c r="A48" s="77" t="s">
        <v>70</v>
      </c>
      <c r="B48" s="53">
        <f>E74</f>
        <v>0</v>
      </c>
      <c r="C48" s="56">
        <f>I74</f>
        <v>0</v>
      </c>
      <c r="E48" s="71"/>
      <c r="F48" s="221"/>
      <c r="G48" s="221"/>
      <c r="H48" s="33">
        <f>IF(F48="Business Administration",Fees!$C$3,IF(F48="Engineering",Fees!$C$4,IF(F48="Agriculture",Fees!$C$5,IF(F48="Architecture, Planning &amp; Design",Fees!$C$6,IF(F48="Arts and Sciences",Fees!$C$7,IF(F48="Health &amp; Human Sciences", Fees!$C$8,IF(F48="Veterinary Medicine",Fees!$C$9, 0)))))))</f>
        <v>0</v>
      </c>
      <c r="I48" s="33">
        <f t="shared" si="7"/>
        <v>0</v>
      </c>
      <c r="J48"/>
      <c r="K48" s="71"/>
      <c r="L48" s="221"/>
      <c r="M48" s="221"/>
      <c r="N48" s="33">
        <f>IF(L48="Business Administration",Fees!$C$3,IF(L48="Engineering",Fees!$C$4,IF(L48="Agriculture",Fees!$C$5,IF(L48="Architecture, Planning &amp; Design",Fees!$C$6,IF(L48="Arts and Sciences",Fees!$C$7,IF(L48="Health &amp; Human Sciences", Fees!$C$8,IF(L48="Veterinary Medicine",Fees!$C$9, 0)))))))</f>
        <v>0</v>
      </c>
      <c r="O48" s="33">
        <f t="shared" si="8"/>
        <v>0</v>
      </c>
      <c r="Q48" s="71"/>
      <c r="R48" s="221"/>
      <c r="S48" s="221"/>
      <c r="T48" s="33">
        <f>IF(R48="Business Administration",Fees!$C$3,IF(R48="Engineering",Fees!$C$4,IF(R48="Agriculture",Fees!$C$5,IF(R48="Architecture, Planning &amp; Design",Fees!$C$6,IF(R48="Arts and Sciences",Fees!$C$7,IF(R48="Health &amp; Human Sciences", Fees!$C$8,IF(R48="Veterinary Medicine",Fees!$C$9, 0)))))))</f>
        <v>0</v>
      </c>
      <c r="U48" s="33">
        <f t="shared" si="9"/>
        <v>0</v>
      </c>
    </row>
    <row r="49" spans="1:22" ht="15.75" thickBot="1" x14ac:dyDescent="0.3">
      <c r="A49" s="77" t="s">
        <v>71</v>
      </c>
      <c r="B49" s="53">
        <f>K74</f>
        <v>0</v>
      </c>
      <c r="C49" s="56">
        <f>O74</f>
        <v>0</v>
      </c>
      <c r="E49" s="71"/>
      <c r="F49" s="221"/>
      <c r="G49" s="221"/>
      <c r="H49" s="33">
        <f>IF(F49="Business Administration",Fees!$C$3,IF(F49="Engineering",Fees!$C$4,IF(F49="Agriculture",Fees!$C$5,IF(F49="Architecture, Planning &amp; Design",Fees!$C$6,IF(F49="Arts and Sciences",Fees!$C$7,IF(F49="Health &amp; Human Sciences", Fees!$C$8,IF(F49="Veterinary Medicine",Fees!$C$9, 0)))))))</f>
        <v>0</v>
      </c>
      <c r="I49" s="43">
        <f t="shared" si="7"/>
        <v>0</v>
      </c>
      <c r="J49"/>
      <c r="K49" s="71"/>
      <c r="L49" s="221"/>
      <c r="M49" s="221"/>
      <c r="N49" s="33">
        <f>IF(L49="Business Administration",Fees!$C$3,IF(L49="Engineering",Fees!$C$4,IF(L49="Agriculture",Fees!$C$5,IF(L49="Architecture, Planning &amp; Design",Fees!$C$6,IF(L49="Arts and Sciences",Fees!$C$7,IF(L49="Health &amp; Human Sciences", Fees!$C$8,IF(L49="Veterinary Medicine",Fees!$C$9, 0)))))))</f>
        <v>0</v>
      </c>
      <c r="O49" s="43">
        <f t="shared" si="8"/>
        <v>0</v>
      </c>
      <c r="Q49" s="71"/>
      <c r="R49" s="221"/>
      <c r="S49" s="221"/>
      <c r="T49" s="33">
        <f>IF(R49="Business Administration",Fees!$C$3,IF(R49="Engineering",Fees!$C$4,IF(R49="Agriculture",Fees!$C$5,IF(R49="Architecture, Planning &amp; Design",Fees!$C$6,IF(R49="Arts and Sciences",Fees!$C$7,IF(R49="Health &amp; Human Sciences", Fees!$C$8,IF(R49="Veterinary Medicine",Fees!$C$9, 0)))))))</f>
        <v>0</v>
      </c>
      <c r="U49" s="43">
        <f t="shared" si="9"/>
        <v>0</v>
      </c>
    </row>
    <row r="50" spans="1:22" ht="15.75" thickBot="1" x14ac:dyDescent="0.3">
      <c r="A50" s="77" t="s">
        <v>72</v>
      </c>
      <c r="B50" s="53">
        <f>Q74</f>
        <v>0</v>
      </c>
      <c r="C50" s="56">
        <f>U74</f>
        <v>0</v>
      </c>
      <c r="D50" s="44"/>
      <c r="E50" s="64">
        <f>SUM(E45:E49)</f>
        <v>0</v>
      </c>
      <c r="F50" s="45" t="s">
        <v>63</v>
      </c>
      <c r="G50" s="44"/>
      <c r="H50" s="44"/>
      <c r="I50" s="65">
        <f>SUM(I45:I49)</f>
        <v>0</v>
      </c>
      <c r="J50" s="46" t="s">
        <v>64</v>
      </c>
      <c r="K50" s="64">
        <f>SUM(K45:K49)</f>
        <v>0</v>
      </c>
      <c r="L50" s="45" t="s">
        <v>63</v>
      </c>
      <c r="M50" s="44"/>
      <c r="N50" s="44"/>
      <c r="O50" s="65">
        <f>SUM(O45:O49)</f>
        <v>0</v>
      </c>
      <c r="P50" s="46" t="s">
        <v>64</v>
      </c>
      <c r="Q50" s="64">
        <f>SUM(Q45:Q49)</f>
        <v>0</v>
      </c>
      <c r="R50" s="45" t="s">
        <v>63</v>
      </c>
      <c r="S50" s="44"/>
      <c r="T50" s="44"/>
      <c r="U50" s="65">
        <f>SUM(U45:U49)</f>
        <v>0</v>
      </c>
      <c r="V50" s="47" t="s">
        <v>64</v>
      </c>
    </row>
    <row r="51" spans="1:22" ht="18.75" customHeight="1" x14ac:dyDescent="0.3">
      <c r="A51" s="77" t="s">
        <v>73</v>
      </c>
      <c r="B51" s="53">
        <f>E82</f>
        <v>0</v>
      </c>
      <c r="C51" s="56">
        <f>I82</f>
        <v>0</v>
      </c>
      <c r="E51" s="79" t="s">
        <v>62</v>
      </c>
      <c r="F51" s="21"/>
      <c r="G51" s="21"/>
      <c r="H51" s="20"/>
      <c r="I51" s="20"/>
      <c r="J51" s="20"/>
      <c r="K51" s="79" t="s">
        <v>65</v>
      </c>
      <c r="M51" s="1"/>
      <c r="Q51" s="310" t="s">
        <v>66</v>
      </c>
      <c r="R51" s="310"/>
      <c r="S51" s="1"/>
    </row>
    <row r="52" spans="1:22" ht="18.75" x14ac:dyDescent="0.3">
      <c r="A52" s="77" t="s">
        <v>74</v>
      </c>
      <c r="B52" s="53">
        <f>K82</f>
        <v>0</v>
      </c>
      <c r="C52" s="56">
        <f>O82</f>
        <v>0</v>
      </c>
      <c r="E52" s="135" t="s">
        <v>52</v>
      </c>
      <c r="F52" s="235" t="s">
        <v>56</v>
      </c>
      <c r="G52" s="235"/>
      <c r="H52" s="40" t="s">
        <v>57</v>
      </c>
      <c r="I52" s="40" t="s">
        <v>58</v>
      </c>
      <c r="J52" s="21"/>
      <c r="K52" s="135" t="s">
        <v>52</v>
      </c>
      <c r="L52" s="235" t="s">
        <v>56</v>
      </c>
      <c r="M52" s="235"/>
      <c r="N52" s="40" t="s">
        <v>57</v>
      </c>
      <c r="O52" s="40" t="s">
        <v>58</v>
      </c>
      <c r="P52" s="21"/>
      <c r="Q52" s="135" t="s">
        <v>52</v>
      </c>
      <c r="R52" s="235" t="s">
        <v>56</v>
      </c>
      <c r="S52" s="235"/>
      <c r="T52" s="40" t="s">
        <v>57</v>
      </c>
      <c r="U52" s="40" t="s">
        <v>58</v>
      </c>
      <c r="V52" s="21"/>
    </row>
    <row r="53" spans="1:22" ht="15.75" thickBot="1" x14ac:dyDescent="0.3">
      <c r="A53" s="2" t="s">
        <v>75</v>
      </c>
      <c r="B53" s="54">
        <f>SUM(B36:B46)</f>
        <v>0</v>
      </c>
      <c r="C53" s="17">
        <f>SUM(C36:C52)</f>
        <v>0</v>
      </c>
      <c r="E53" s="71"/>
      <c r="F53" s="221"/>
      <c r="G53" s="221"/>
      <c r="H53" s="33">
        <f>IF(F53="Business Administration",Fees!$C$3,IF(F53="Engineering",Fees!$C$4,IF(F53="Agriculture",Fees!$C$5,IF(F53="Architecture, Planning &amp; Design",Fees!$C$6,IF(F53="Arts and Sciences",Fees!$C$7,IF(F53="Health &amp; Human Sciences", Fees!$C$8,IF(F53="Veterinary Medicine",Fees!$C$9, 0)))))))</f>
        <v>0</v>
      </c>
      <c r="I53" s="33">
        <f>E53*H53</f>
        <v>0</v>
      </c>
      <c r="J53"/>
      <c r="K53" s="71"/>
      <c r="L53" s="221"/>
      <c r="M53" s="221"/>
      <c r="N53" s="33">
        <f>IF(L53="Business Administration",Fees!$C$3,IF(L53="Engineering",Fees!$C$4,IF(L53="Agriculture",Fees!$C$5,IF(L53="Architecture, Planning &amp; Design",Fees!$C$6,IF(L53="Arts and Sciences",Fees!$C$7,IF(L53="Health &amp; Human Sciences", Fees!$C$8,IF(L53="Veterinary Medicine",Fees!$C$9, 0)))))))</f>
        <v>0</v>
      </c>
      <c r="O53" s="33">
        <f>K53*N53</f>
        <v>0</v>
      </c>
      <c r="Q53" s="71"/>
      <c r="R53" s="221"/>
      <c r="S53" s="221"/>
      <c r="T53" s="33">
        <f>IF(R53="Business Administration",Fees!$C$3,IF(R53="Engineering",Fees!$C$4,IF(R53="Agriculture",Fees!$C$5,IF(R53="Architecture, Planning &amp; Design",Fees!$C$6,IF(R53="Arts and Sciences",Fees!$C$7,IF(R53="Health &amp; Human Sciences", Fees!$C$8,IF(R53="Veterinary Medicine",Fees!$C$9, 0)))))))</f>
        <v>0</v>
      </c>
      <c r="U53" s="33">
        <f>Q53*T53</f>
        <v>0</v>
      </c>
    </row>
    <row r="54" spans="1:22" ht="15.75" thickTop="1" x14ac:dyDescent="0.25">
      <c r="A54" s="3"/>
      <c r="B54" s="4"/>
      <c r="C54" s="4"/>
      <c r="E54" s="71"/>
      <c r="F54" s="221"/>
      <c r="G54" s="221"/>
      <c r="H54" s="33">
        <f>IF(F54="Business Administration",Fees!$C$3,IF(F54="Engineering",Fees!$C$4,IF(F54="Agriculture",Fees!$C$5,IF(F54="Architecture, Planning &amp; Design",Fees!$C$6,IF(F54="Arts and Sciences",Fees!$C$7,IF(F54="Health &amp; Human Sciences", Fees!$C$8,IF(F54="Veterinary Medicine",Fees!$C$9, 0)))))))</f>
        <v>0</v>
      </c>
      <c r="I54" s="33">
        <f t="shared" ref="I54:I57" si="10">E54*H54</f>
        <v>0</v>
      </c>
      <c r="J54"/>
      <c r="K54" s="71"/>
      <c r="L54" s="221"/>
      <c r="M54" s="221"/>
      <c r="N54" s="33">
        <f>IF(L54="Business Administration",Fees!$C$3,IF(L54="Engineering",Fees!$C$4,IF(L54="Agriculture",Fees!$C$5,IF(L54="Architecture, Planning &amp; Design",Fees!$C$6,IF(L54="Arts and Sciences",Fees!$C$7,IF(L54="Health &amp; Human Sciences", Fees!$C$8,IF(L54="Veterinary Medicine",Fees!$C$9, 0)))))))</f>
        <v>0</v>
      </c>
      <c r="O54" s="33">
        <f t="shared" ref="O54:O57" si="11">K54*N54</f>
        <v>0</v>
      </c>
      <c r="Q54" s="71"/>
      <c r="R54" s="221"/>
      <c r="S54" s="221"/>
      <c r="T54" s="33">
        <f>IF(R54="Business Administration",Fees!$C$3,IF(R54="Engineering",Fees!$C$4,IF(R54="Agriculture",Fees!$C$5,IF(R54="Architecture, Planning &amp; Design",Fees!$C$6,IF(R54="Arts and Sciences",Fees!$C$7,IF(R54="Health &amp; Human Sciences", Fees!$C$8,IF(R54="Veterinary Medicine",Fees!$C$9, 0)))))))</f>
        <v>0</v>
      </c>
      <c r="U54" s="33">
        <f t="shared" ref="U54:U57" si="12">Q54*T54</f>
        <v>0</v>
      </c>
    </row>
    <row r="55" spans="1:22" x14ac:dyDescent="0.25">
      <c r="B55" s="8"/>
      <c r="E55" s="71"/>
      <c r="F55" s="221"/>
      <c r="G55" s="221"/>
      <c r="H55" s="33">
        <f>IF(F55="Business Administration",Fees!$C$3,IF(F55="Engineering",Fees!$C$4,IF(F55="Agriculture",Fees!$C$5,IF(F55="Architecture, Planning &amp; Design",Fees!$C$6,IF(F55="Arts and Sciences",Fees!$C$7,IF(F55="Health &amp; Human Sciences", Fees!$C$8,IF(F55="Veterinary Medicine",Fees!$C$9, 0)))))))</f>
        <v>0</v>
      </c>
      <c r="I55" s="33">
        <f t="shared" si="10"/>
        <v>0</v>
      </c>
      <c r="J55"/>
      <c r="K55" s="71"/>
      <c r="L55" s="221"/>
      <c r="M55" s="221"/>
      <c r="N55" s="33">
        <f>IF(L55="Business Administration",Fees!$C$3,IF(L55="Engineering",Fees!$C$4,IF(L55="Agriculture",Fees!$C$5,IF(L55="Architecture, Planning &amp; Design",Fees!$C$6,IF(L55="Arts and Sciences",Fees!$C$7,IF(L55="Health &amp; Human Sciences", Fees!$C$8,IF(L55="Veterinary Medicine",Fees!$C$9, 0)))))))</f>
        <v>0</v>
      </c>
      <c r="O55" s="33">
        <f t="shared" si="11"/>
        <v>0</v>
      </c>
      <c r="Q55" s="71"/>
      <c r="R55" s="221"/>
      <c r="S55" s="221"/>
      <c r="T55" s="33">
        <f>IF(R55="Business Administration",Fees!$C$3,IF(R55="Engineering",Fees!$C$4,IF(R55="Agriculture",Fees!$C$5,IF(R55="Architecture, Planning &amp; Design",Fees!$C$6,IF(R55="Arts and Sciences",Fees!$C$7,IF(R55="Health &amp; Human Sciences", Fees!$C$8,IF(R55="Veterinary Medicine",Fees!$C$9, 0)))))))</f>
        <v>0</v>
      </c>
      <c r="U55" s="33">
        <f t="shared" si="12"/>
        <v>0</v>
      </c>
    </row>
    <row r="56" spans="1:22" x14ac:dyDescent="0.25">
      <c r="E56" s="71"/>
      <c r="F56" s="221"/>
      <c r="G56" s="221"/>
      <c r="H56" s="33">
        <f>IF(F56="Business Administration",Fees!$C$3,IF(F56="Engineering",Fees!$C$4,IF(F56="Agriculture",Fees!$C$5,IF(F56="Architecture, Planning &amp; Design",Fees!$C$6,IF(F56="Arts and Sciences",Fees!$C$7,IF(F56="Health &amp; Human Sciences", Fees!$C$8,IF(F56="Veterinary Medicine",Fees!$C$9, 0)))))))</f>
        <v>0</v>
      </c>
      <c r="I56" s="33">
        <f t="shared" si="10"/>
        <v>0</v>
      </c>
      <c r="J56"/>
      <c r="K56" s="71"/>
      <c r="L56" s="221"/>
      <c r="M56" s="221"/>
      <c r="N56" s="33">
        <f>IF(L56="Business Administration",Fees!$C$3,IF(L56="Engineering",Fees!$C$4,IF(L56="Agriculture",Fees!$C$5,IF(L56="Architecture, Planning &amp; Design",Fees!$C$6,IF(L56="Arts and Sciences",Fees!$C$7,IF(L56="Health &amp; Human Sciences", Fees!$C$8,IF(L56="Veterinary Medicine",Fees!$C$9, 0)))))))</f>
        <v>0</v>
      </c>
      <c r="O56" s="33">
        <f t="shared" si="11"/>
        <v>0</v>
      </c>
      <c r="Q56" s="71"/>
      <c r="R56" s="221"/>
      <c r="S56" s="221"/>
      <c r="T56" s="33">
        <f>IF(R56="Business Administration",Fees!$C$3,IF(R56="Engineering",Fees!$C$4,IF(R56="Agriculture",Fees!$C$5,IF(R56="Architecture, Planning &amp; Design",Fees!$C$6,IF(R56="Arts and Sciences",Fees!$C$7,IF(R56="Health &amp; Human Sciences", Fees!$C$8,IF(R56="Veterinary Medicine",Fees!$C$9, 0)))))))</f>
        <v>0</v>
      </c>
      <c r="U56" s="33">
        <f t="shared" si="12"/>
        <v>0</v>
      </c>
    </row>
    <row r="57" spans="1:22" ht="15.75" thickBot="1" x14ac:dyDescent="0.3">
      <c r="E57" s="71"/>
      <c r="F57" s="221"/>
      <c r="G57" s="221"/>
      <c r="H57" s="33">
        <f>IF(F57="Business Administration",Fees!$C$3,IF(F57="Engineering",Fees!$C$4,IF(F57="Agriculture",Fees!$C$5,IF(F57="Architecture, Planning &amp; Design",Fees!$C$6,IF(F57="Arts and Sciences",Fees!$C$7,IF(F57="Health &amp; Human Sciences", Fees!$C$8,IF(F57="Veterinary Medicine",Fees!$C$9, 0)))))))</f>
        <v>0</v>
      </c>
      <c r="I57" s="43">
        <f t="shared" si="10"/>
        <v>0</v>
      </c>
      <c r="J57"/>
      <c r="K57" s="71"/>
      <c r="L57" s="221"/>
      <c r="M57" s="221"/>
      <c r="N57" s="33">
        <f>IF(L57="Business Administration",Fees!$C$3,IF(L57="Engineering",Fees!$C$4,IF(L57="Agriculture",Fees!$C$5,IF(L57="Architecture, Planning &amp; Design",Fees!$C$6,IF(L57="Arts and Sciences",Fees!$C$7,IF(L57="Health &amp; Human Sciences", Fees!$C$8,IF(L57="Veterinary Medicine",Fees!$C$9, 0)))))))</f>
        <v>0</v>
      </c>
      <c r="O57" s="43">
        <f t="shared" si="11"/>
        <v>0</v>
      </c>
      <c r="Q57" s="71"/>
      <c r="R57" s="221"/>
      <c r="S57" s="221"/>
      <c r="T57" s="33">
        <f>IF(R57="Business Administration",Fees!$C$3,IF(R57="Engineering",Fees!$C$4,IF(R57="Agriculture",Fees!$C$5,IF(R57="Architecture, Planning &amp; Design",Fees!$C$6,IF(R57="Arts and Sciences",Fees!$C$7,IF(R57="Health &amp; Human Sciences", Fees!$C$8,IF(R57="Veterinary Medicine",Fees!$C$9, 0)))))))</f>
        <v>0</v>
      </c>
      <c r="U57" s="43">
        <f t="shared" si="12"/>
        <v>0</v>
      </c>
    </row>
    <row r="58" spans="1:22" ht="15.75" thickBot="1" x14ac:dyDescent="0.3">
      <c r="D58" s="44"/>
      <c r="E58" s="64">
        <f>SUM(E53:E57)</f>
        <v>0</v>
      </c>
      <c r="F58" s="45" t="s">
        <v>63</v>
      </c>
      <c r="G58" s="44"/>
      <c r="H58" s="44"/>
      <c r="I58" s="65">
        <f>SUM(I53:I57)</f>
        <v>0</v>
      </c>
      <c r="J58" s="46" t="s">
        <v>64</v>
      </c>
      <c r="K58" s="64">
        <f>SUM(K53:K57)</f>
        <v>0</v>
      </c>
      <c r="L58" s="45" t="s">
        <v>63</v>
      </c>
      <c r="M58" s="44"/>
      <c r="N58" s="44"/>
      <c r="O58" s="65">
        <f>SUM(O53:O57)</f>
        <v>0</v>
      </c>
      <c r="P58" s="46" t="s">
        <v>64</v>
      </c>
      <c r="Q58" s="64">
        <f>SUM(Q53:Q57)</f>
        <v>0</v>
      </c>
      <c r="R58" s="45" t="s">
        <v>63</v>
      </c>
      <c r="S58" s="44"/>
      <c r="T58" s="44"/>
      <c r="U58" s="65">
        <f>SUM(U53:U57)</f>
        <v>0</v>
      </c>
      <c r="V58" s="47" t="s">
        <v>64</v>
      </c>
    </row>
    <row r="59" spans="1:22" ht="18.75" customHeight="1" x14ac:dyDescent="0.3">
      <c r="E59" s="79" t="s">
        <v>67</v>
      </c>
      <c r="F59" s="20"/>
      <c r="G59" s="20"/>
      <c r="H59" s="20"/>
      <c r="I59" s="20"/>
      <c r="J59"/>
      <c r="K59" s="79" t="s">
        <v>68</v>
      </c>
      <c r="M59" s="1"/>
      <c r="Q59" s="310" t="s">
        <v>69</v>
      </c>
      <c r="R59" s="310"/>
      <c r="S59" s="1"/>
    </row>
    <row r="60" spans="1:22" ht="18.75" x14ac:dyDescent="0.3">
      <c r="E60" s="135" t="s">
        <v>52</v>
      </c>
      <c r="F60" s="235" t="s">
        <v>56</v>
      </c>
      <c r="G60" s="235"/>
      <c r="H60" s="40" t="s">
        <v>57</v>
      </c>
      <c r="I60" s="40" t="s">
        <v>58</v>
      </c>
      <c r="J60" s="21"/>
      <c r="K60" s="135" t="s">
        <v>52</v>
      </c>
      <c r="L60" s="235" t="s">
        <v>56</v>
      </c>
      <c r="M60" s="235"/>
      <c r="N60" s="40" t="s">
        <v>57</v>
      </c>
      <c r="O60" s="40" t="s">
        <v>58</v>
      </c>
      <c r="P60" s="21"/>
      <c r="Q60" s="135" t="s">
        <v>52</v>
      </c>
      <c r="R60" s="235" t="s">
        <v>56</v>
      </c>
      <c r="S60" s="235"/>
      <c r="T60" s="40" t="s">
        <v>57</v>
      </c>
      <c r="U60" s="40" t="s">
        <v>58</v>
      </c>
      <c r="V60" s="21"/>
    </row>
    <row r="61" spans="1:22" x14ac:dyDescent="0.25">
      <c r="E61" s="71"/>
      <c r="F61" s="221"/>
      <c r="G61" s="221"/>
      <c r="H61" s="33">
        <f>IF(F61="Business Administration",Fees!$C$3,IF(F61="Engineering",Fees!$C$4,IF(F61="Agriculture",Fees!$C$5,IF(F61="Architecture, Planning &amp; Design",Fees!$C$6,IF(F61="Arts and Sciences",Fees!$C$7,IF(F61="Health &amp; Human Sciences", Fees!$C$8,IF(F61="Veterinary Medicine",Fees!$C$9, 0)))))))</f>
        <v>0</v>
      </c>
      <c r="I61" s="33">
        <f>E61*H61</f>
        <v>0</v>
      </c>
      <c r="J61"/>
      <c r="K61" s="71"/>
      <c r="L61" s="221"/>
      <c r="M61" s="221"/>
      <c r="N61" s="33">
        <f>IF(L61="Business Administration",Fees!$C$3,IF(L61="Engineering",Fees!$C$4,IF(L61="Agriculture",Fees!$C$5,IF(L61="Architecture, Planning &amp; Design",Fees!$C$6,IF(L61="Arts and Sciences",Fees!$C$7,IF(L61="Health &amp; Human Sciences", Fees!$C$8,IF(L61="Veterinary Medicine",Fees!$C$9, 0)))))))</f>
        <v>0</v>
      </c>
      <c r="O61" s="33">
        <f>K61*N61</f>
        <v>0</v>
      </c>
      <c r="Q61" s="71"/>
      <c r="R61" s="221"/>
      <c r="S61" s="221"/>
      <c r="T61" s="33">
        <f>IF(R61="Business Administration",Fees!$C$3,IF(R61="Engineering",Fees!$C$4,IF(R61="Agriculture",Fees!$C$5,IF(R61="Architecture, Planning &amp; Design",Fees!$C$6,IF(R61="Arts and Sciences",Fees!$C$7,IF(R61="Health &amp; Human Sciences", Fees!$C$8,IF(R61="Veterinary Medicine",Fees!$C$9, 0)))))))</f>
        <v>0</v>
      </c>
      <c r="U61" s="33">
        <f>Q61*T61</f>
        <v>0</v>
      </c>
    </row>
    <row r="62" spans="1:22" x14ac:dyDescent="0.25">
      <c r="E62" s="71"/>
      <c r="F62" s="221"/>
      <c r="G62" s="221"/>
      <c r="H62" s="33">
        <f>IF(F62="Business Administration",Fees!$C$3,IF(F62="Engineering",Fees!$C$4,IF(F62="Agriculture",Fees!$C$5,IF(F62="Architecture, Planning &amp; Design",Fees!$C$6,IF(F62="Arts and Sciences",Fees!$C$7,IF(F62="Health &amp; Human Sciences", Fees!$C$8,IF(F62="Veterinary Medicine",Fees!$C$9, 0)))))))</f>
        <v>0</v>
      </c>
      <c r="I62" s="33">
        <f t="shared" ref="I62:I65" si="13">E62*H62</f>
        <v>0</v>
      </c>
      <c r="J62"/>
      <c r="K62" s="71"/>
      <c r="L62" s="221"/>
      <c r="M62" s="221"/>
      <c r="N62" s="33">
        <f>IF(L62="Business Administration",Fees!$C$3,IF(L62="Engineering",Fees!$C$4,IF(L62="Agriculture",Fees!$C$5,IF(L62="Architecture, Planning &amp; Design",Fees!$C$6,IF(L62="Arts and Sciences",Fees!$C$7,IF(L62="Health &amp; Human Sciences", Fees!$C$8,IF(L62="Veterinary Medicine",Fees!$C$9, 0)))))))</f>
        <v>0</v>
      </c>
      <c r="O62" s="33">
        <f t="shared" ref="O62:O65" si="14">K62*N62</f>
        <v>0</v>
      </c>
      <c r="Q62" s="71"/>
      <c r="R62" s="221"/>
      <c r="S62" s="221"/>
      <c r="T62" s="33">
        <f>IF(R62="Business Administration",Fees!$C$3,IF(R62="Engineering",Fees!$C$4,IF(R62="Agriculture",Fees!$C$5,IF(R62="Architecture, Planning &amp; Design",Fees!$C$6,IF(R62="Arts and Sciences",Fees!$C$7,IF(R62="Health &amp; Human Sciences", Fees!$C$8,IF(R62="Veterinary Medicine",Fees!$C$9, 0)))))))</f>
        <v>0</v>
      </c>
      <c r="U62" s="33">
        <f t="shared" ref="U62:U65" si="15">Q62*T62</f>
        <v>0</v>
      </c>
    </row>
    <row r="63" spans="1:22" x14ac:dyDescent="0.25">
      <c r="E63" s="71"/>
      <c r="F63" s="221"/>
      <c r="G63" s="221"/>
      <c r="H63" s="33">
        <f>IF(F63="Business Administration",Fees!$C$3,IF(F63="Engineering",Fees!$C$4,IF(F63="Agriculture",Fees!$C$5,IF(F63="Architecture, Planning &amp; Design",Fees!$C$6,IF(F63="Arts and Sciences",Fees!$C$7,IF(F63="Health &amp; Human Sciences", Fees!$C$8,IF(F63="Veterinary Medicine",Fees!$C$9, 0)))))))</f>
        <v>0</v>
      </c>
      <c r="I63" s="33">
        <f t="shared" si="13"/>
        <v>0</v>
      </c>
      <c r="J63"/>
      <c r="K63" s="71"/>
      <c r="L63" s="221"/>
      <c r="M63" s="221"/>
      <c r="N63" s="33">
        <f>IF(L63="Business Administration",Fees!$C$3,IF(L63="Engineering",Fees!$C$4,IF(L63="Agriculture",Fees!$C$5,IF(L63="Architecture, Planning &amp; Design",Fees!$C$6,IF(L63="Arts and Sciences",Fees!$C$7,IF(L63="Health &amp; Human Sciences", Fees!$C$8,IF(L63="Veterinary Medicine",Fees!$C$9, 0)))))))</f>
        <v>0</v>
      </c>
      <c r="O63" s="33">
        <f t="shared" si="14"/>
        <v>0</v>
      </c>
      <c r="Q63" s="71"/>
      <c r="R63" s="221"/>
      <c r="S63" s="221"/>
      <c r="T63" s="33">
        <f>IF(R63="Business Administration",Fees!$C$3,IF(R63="Engineering",Fees!$C$4,IF(R63="Agriculture",Fees!$C$5,IF(R63="Architecture, Planning &amp; Design",Fees!$C$6,IF(R63="Arts and Sciences",Fees!$C$7,IF(R63="Health &amp; Human Sciences", Fees!$C$8,IF(R63="Veterinary Medicine",Fees!$C$9, 0)))))))</f>
        <v>0</v>
      </c>
      <c r="U63" s="33">
        <f t="shared" si="15"/>
        <v>0</v>
      </c>
    </row>
    <row r="64" spans="1:22" x14ac:dyDescent="0.25">
      <c r="E64" s="71"/>
      <c r="F64" s="221"/>
      <c r="G64" s="221"/>
      <c r="H64" s="33">
        <f>IF(F64="Business Administration",Fees!$C$3,IF(F64="Engineering",Fees!$C$4,IF(F64="Agriculture",Fees!$C$5,IF(F64="Architecture, Planning &amp; Design",Fees!$C$6,IF(F64="Arts and Sciences",Fees!$C$7,IF(F64="Health &amp; Human Sciences", Fees!$C$8,IF(F64="Veterinary Medicine",Fees!$C$9, 0)))))))</f>
        <v>0</v>
      </c>
      <c r="I64" s="33">
        <f t="shared" si="13"/>
        <v>0</v>
      </c>
      <c r="J64"/>
      <c r="K64" s="71"/>
      <c r="L64" s="221"/>
      <c r="M64" s="221"/>
      <c r="N64" s="33">
        <f>IF(L64="Business Administration",Fees!$C$3,IF(L64="Engineering",Fees!$C$4,IF(L64="Agriculture",Fees!$C$5,IF(L64="Architecture, Planning &amp; Design",Fees!$C$6,IF(L64="Arts and Sciences",Fees!$C$7,IF(L64="Health &amp; Human Sciences", Fees!$C$8,IF(L64="Veterinary Medicine",Fees!$C$9, 0)))))))</f>
        <v>0</v>
      </c>
      <c r="O64" s="33">
        <f t="shared" si="14"/>
        <v>0</v>
      </c>
      <c r="Q64" s="71"/>
      <c r="R64" s="221"/>
      <c r="S64" s="221"/>
      <c r="T64" s="33">
        <f>IF(R64="Business Administration",Fees!$C$3,IF(R64="Engineering",Fees!$C$4,IF(R64="Agriculture",Fees!$C$5,IF(R64="Architecture, Planning &amp; Design",Fees!$C$6,IF(R64="Arts and Sciences",Fees!$C$7,IF(R64="Health &amp; Human Sciences", Fees!$C$8,IF(R64="Veterinary Medicine",Fees!$C$9, 0)))))))</f>
        <v>0</v>
      </c>
      <c r="U64" s="33">
        <f t="shared" si="15"/>
        <v>0</v>
      </c>
    </row>
    <row r="65" spans="2:22" ht="15.75" thickBot="1" x14ac:dyDescent="0.3">
      <c r="E65" s="71"/>
      <c r="F65" s="221"/>
      <c r="G65" s="221"/>
      <c r="H65" s="33">
        <f>IF(F65="Business Administration",Fees!$C$3,IF(F65="Engineering",Fees!$C$4,IF(F65="Agriculture",Fees!$C$5,IF(F65="Architecture, Planning &amp; Design",Fees!$C$6,IF(F65="Arts and Sciences",Fees!$C$7,IF(F65="Health &amp; Human Sciences", Fees!$C$8,IF(F65="Veterinary Medicine",Fees!$C$9, 0)))))))</f>
        <v>0</v>
      </c>
      <c r="I65" s="43">
        <f t="shared" si="13"/>
        <v>0</v>
      </c>
      <c r="J65"/>
      <c r="K65" s="71"/>
      <c r="L65" s="221"/>
      <c r="M65" s="221"/>
      <c r="N65" s="33">
        <f>IF(L65="Business Administration",Fees!$C$3,IF(L65="Engineering",Fees!$C$4,IF(L65="Agriculture",Fees!$C$5,IF(L65="Architecture, Planning &amp; Design",Fees!$C$6,IF(L65="Arts and Sciences",Fees!$C$7,IF(L65="Health &amp; Human Sciences", Fees!$C$8,IF(L65="Veterinary Medicine",Fees!$C$9, 0)))))))</f>
        <v>0</v>
      </c>
      <c r="O65" s="43">
        <f t="shared" si="14"/>
        <v>0</v>
      </c>
      <c r="Q65" s="71"/>
      <c r="R65" s="221"/>
      <c r="S65" s="221"/>
      <c r="T65" s="33">
        <f>IF(R65="Business Administration",Fees!$C$3,IF(R65="Engineering",Fees!$C$4,IF(R65="Agriculture",Fees!$C$5,IF(R65="Architecture, Planning &amp; Design",Fees!$C$6,IF(R65="Arts and Sciences",Fees!$C$7,IF(R65="Health &amp; Human Sciences", Fees!$C$8,IF(R65="Veterinary Medicine",Fees!$C$9, 0)))))))</f>
        <v>0</v>
      </c>
      <c r="U65" s="43">
        <f t="shared" si="15"/>
        <v>0</v>
      </c>
    </row>
    <row r="66" spans="2:22" s="73" customFormat="1" ht="15.75" thickBot="1" x14ac:dyDescent="0.3">
      <c r="C66" s="72"/>
      <c r="D66" s="76"/>
      <c r="E66" s="64">
        <f>SUM(E61:E65)</f>
        <v>0</v>
      </c>
      <c r="F66" s="45" t="s">
        <v>63</v>
      </c>
      <c r="G66" s="44"/>
      <c r="H66" s="176"/>
      <c r="I66" s="65">
        <f>SUM(I61:I65)</f>
        <v>0</v>
      </c>
      <c r="J66" s="47" t="s">
        <v>64</v>
      </c>
      <c r="K66" s="64">
        <f>SUM(K61:K65)</f>
        <v>0</v>
      </c>
      <c r="L66" s="45" t="s">
        <v>63</v>
      </c>
      <c r="M66" s="44"/>
      <c r="N66" s="176"/>
      <c r="O66" s="65">
        <f>SUM(O61:O65)</f>
        <v>0</v>
      </c>
      <c r="P66" t="s">
        <v>64</v>
      </c>
      <c r="Q66" s="64">
        <f>SUM(Q61:Q65)</f>
        <v>0</v>
      </c>
      <c r="R66" s="45" t="s">
        <v>63</v>
      </c>
      <c r="S66" s="44"/>
      <c r="T66" s="44"/>
      <c r="U66" s="65">
        <f>SUM(U61:U65)</f>
        <v>0</v>
      </c>
      <c r="V66" s="47" t="s">
        <v>64</v>
      </c>
    </row>
    <row r="67" spans="2:22" s="73" customFormat="1" ht="18.75" x14ac:dyDescent="0.3">
      <c r="B67" s="78"/>
      <c r="C67" s="72"/>
      <c r="D67" s="80"/>
      <c r="E67" s="79" t="s">
        <v>70</v>
      </c>
      <c r="F67" s="20"/>
      <c r="G67" s="20"/>
      <c r="H67" s="20"/>
      <c r="I67" s="20"/>
      <c r="J67" s="49"/>
      <c r="K67" s="79" t="s">
        <v>71</v>
      </c>
      <c r="L67" s="1"/>
      <c r="M67" s="1"/>
      <c r="N67"/>
      <c r="O67"/>
      <c r="P67" s="49"/>
      <c r="Q67" s="237" t="s">
        <v>72</v>
      </c>
      <c r="R67" s="237"/>
      <c r="S67" s="1"/>
      <c r="T67"/>
      <c r="U67"/>
      <c r="V67" s="49"/>
    </row>
    <row r="68" spans="2:22" s="73" customFormat="1" ht="18.75" x14ac:dyDescent="0.3">
      <c r="C68" s="72"/>
      <c r="D68" s="72"/>
      <c r="E68" s="135" t="s">
        <v>52</v>
      </c>
      <c r="F68" s="235" t="s">
        <v>56</v>
      </c>
      <c r="G68" s="235"/>
      <c r="H68" s="40" t="s">
        <v>57</v>
      </c>
      <c r="I68" s="40" t="s">
        <v>58</v>
      </c>
      <c r="J68" s="21"/>
      <c r="K68" s="135" t="s">
        <v>52</v>
      </c>
      <c r="L68" s="235" t="s">
        <v>56</v>
      </c>
      <c r="M68" s="235"/>
      <c r="N68" s="40" t="s">
        <v>57</v>
      </c>
      <c r="O68" s="40" t="s">
        <v>58</v>
      </c>
      <c r="P68" s="175"/>
      <c r="Q68" s="135" t="s">
        <v>52</v>
      </c>
      <c r="R68" s="235" t="s">
        <v>56</v>
      </c>
      <c r="S68" s="235"/>
      <c r="T68" s="40" t="s">
        <v>57</v>
      </c>
      <c r="U68" s="40" t="s">
        <v>58</v>
      </c>
      <c r="V68" s="21"/>
    </row>
    <row r="69" spans="2:22" s="73" customFormat="1" x14ac:dyDescent="0.25">
      <c r="C69" s="72"/>
      <c r="D69" s="72"/>
      <c r="E69" s="71"/>
      <c r="F69" s="221"/>
      <c r="G69" s="221"/>
      <c r="H69" s="68">
        <f>IF(F69="Business Administration",Fees!$C$3,IF(F69="Engineering",Fees!$C$4,IF(F69="Agriculture",Fees!$C$5,IF(F69="Architecture, Planning &amp; Design",Fees!$C$6,IF(F69="Arts and Sciences",Fees!$C$7,IF(F69="Health &amp; Human Sciences", Fees!$C$8,IF(F69="Veterinary Medicine",Fees!$C$9, 0)))))))</f>
        <v>0</v>
      </c>
      <c r="I69" s="68">
        <f>E69*H69</f>
        <v>0</v>
      </c>
      <c r="K69" s="71"/>
      <c r="L69" s="221"/>
      <c r="M69" s="221"/>
      <c r="N69" s="68">
        <f>IF(L69="Business Administration",Fees!$C$3,IF(L69="Engineering",Fees!$C$4,IF(L69="Agriculture",Fees!$C$5,IF(L69="Architecture, Planning &amp; Design",Fees!$C$6,IF(L69="Arts and Sciences",Fees!$C$7,IF(L69="Health &amp; Human Sciences", Fees!$C$8,IF(L69="Veterinary Medicine",Fees!$C$9, 0)))))))</f>
        <v>0</v>
      </c>
      <c r="O69" s="68">
        <f>K69*N69</f>
        <v>0</v>
      </c>
      <c r="Q69" s="71"/>
      <c r="R69" s="221"/>
      <c r="S69" s="221"/>
      <c r="T69" s="68">
        <f>IF(R69="Business Administration",Fees!$C$3,IF(R69="Engineering",Fees!$C$4,IF(R69="Agriculture",Fees!$C$5,IF(R69="Architecture, Planning &amp; Design",Fees!$C$6,IF(R69="Arts and Sciences",Fees!$C$7,IF(R69="Health &amp; Human Sciences", Fees!$C$8,IF(R69="Veterinary Medicine",Fees!$C$9, 0)))))))</f>
        <v>0</v>
      </c>
      <c r="U69" s="68">
        <f>Q69*T69</f>
        <v>0</v>
      </c>
    </row>
    <row r="70" spans="2:22" s="73" customFormat="1" x14ac:dyDescent="0.25">
      <c r="C70" s="72"/>
      <c r="D70" s="72"/>
      <c r="E70" s="71"/>
      <c r="F70" s="221"/>
      <c r="G70" s="221"/>
      <c r="H70" s="68">
        <f>IF(F70="Business Administration",Fees!$C$3,IF(F70="Engineering",Fees!$C$4,IF(F70="Agriculture",Fees!$C$5,IF(F70="Architecture, Planning &amp; Design",Fees!$C$6,IF(F70="Arts and Sciences",Fees!$C$7,IF(F70="Health &amp; Human Sciences", Fees!$C$8,IF(F70="Veterinary Medicine",Fees!$C$9, 0)))))))</f>
        <v>0</v>
      </c>
      <c r="I70" s="68">
        <f t="shared" ref="I70:I73" si="16">E70*H70</f>
        <v>0</v>
      </c>
      <c r="K70" s="71"/>
      <c r="L70" s="221"/>
      <c r="M70" s="221"/>
      <c r="N70" s="68">
        <f>IF(L70="Business Administration",Fees!$C$3,IF(L70="Engineering",Fees!$C$4,IF(L70="Agriculture",Fees!$C$5,IF(L70="Architecture, Planning &amp; Design",Fees!$C$6,IF(L70="Arts and Sciences",Fees!$C$7,IF(L70="Health &amp; Human Sciences", Fees!$C$8,IF(L70="Veterinary Medicine",Fees!$C$9, 0)))))))</f>
        <v>0</v>
      </c>
      <c r="O70" s="68">
        <f t="shared" ref="O70:O73" si="17">K70*N70</f>
        <v>0</v>
      </c>
      <c r="Q70" s="71"/>
      <c r="R70" s="221"/>
      <c r="S70" s="221"/>
      <c r="T70" s="68">
        <f>IF(R70="Business Administration",Fees!$C$3,IF(R70="Engineering",Fees!$C$4,IF(R70="Agriculture",Fees!$C$5,IF(R70="Architecture, Planning &amp; Design",Fees!$C$6,IF(R70="Arts and Sciences",Fees!$C$7,IF(R70="Health &amp; Human Sciences", Fees!$C$8,IF(R70="Veterinary Medicine",Fees!$C$9, 0)))))))</f>
        <v>0</v>
      </c>
      <c r="U70" s="68">
        <f t="shared" ref="U70:U73" si="18">Q70*T70</f>
        <v>0</v>
      </c>
    </row>
    <row r="71" spans="2:22" s="73" customFormat="1" x14ac:dyDescent="0.25">
      <c r="C71" s="72"/>
      <c r="D71" s="72"/>
      <c r="E71" s="71"/>
      <c r="F71" s="221"/>
      <c r="G71" s="221"/>
      <c r="H71" s="68">
        <f>IF(F71="Business Administration",Fees!$C$3,IF(F71="Engineering",Fees!$C$4,IF(F71="Agriculture",Fees!$C$5,IF(F71="Architecture, Planning &amp; Design",Fees!$C$6,IF(F71="Arts and Sciences",Fees!$C$7,IF(F71="Health &amp; Human Sciences", Fees!$C$8,IF(F71="Veterinary Medicine",Fees!$C$9, 0)))))))</f>
        <v>0</v>
      </c>
      <c r="I71" s="68">
        <f t="shared" si="16"/>
        <v>0</v>
      </c>
      <c r="K71" s="71"/>
      <c r="L71" s="221"/>
      <c r="M71" s="221"/>
      <c r="N71" s="68">
        <f>IF(L71="Business Administration",Fees!$C$3,IF(L71="Engineering",Fees!$C$4,IF(L71="Agriculture",Fees!$C$5,IF(L71="Architecture, Planning &amp; Design",Fees!$C$6,IF(L71="Arts and Sciences",Fees!$C$7,IF(L71="Health &amp; Human Sciences", Fees!$C$8,IF(L71="Veterinary Medicine",Fees!$C$9, 0)))))))</f>
        <v>0</v>
      </c>
      <c r="O71" s="68">
        <f t="shared" si="17"/>
        <v>0</v>
      </c>
      <c r="Q71" s="71"/>
      <c r="R71" s="221"/>
      <c r="S71" s="221"/>
      <c r="T71" s="68">
        <f>IF(R71="Business Administration",Fees!$C$3,IF(R71="Engineering",Fees!$C$4,IF(R71="Agriculture",Fees!$C$5,IF(R71="Architecture, Planning &amp; Design",Fees!$C$6,IF(R71="Arts and Sciences",Fees!$C$7,IF(R71="Health &amp; Human Sciences", Fees!$C$8,IF(R71="Veterinary Medicine",Fees!$C$9, 0)))))))</f>
        <v>0</v>
      </c>
      <c r="U71" s="68">
        <f t="shared" si="18"/>
        <v>0</v>
      </c>
    </row>
    <row r="72" spans="2:22" s="73" customFormat="1" x14ac:dyDescent="0.25">
      <c r="B72" s="78"/>
      <c r="C72" s="72"/>
      <c r="D72" s="72"/>
      <c r="E72" s="71"/>
      <c r="F72" s="221"/>
      <c r="G72" s="221"/>
      <c r="H72" s="68">
        <f>IF(F72="Business Administration",Fees!$C$3,IF(F72="Engineering",Fees!$C$4,IF(F72="Agriculture",Fees!$C$5,IF(F72="Architecture, Planning &amp; Design",Fees!$C$6,IF(F72="Arts and Sciences",Fees!$C$7,IF(F72="Health &amp; Human Sciences", Fees!$C$8,IF(F72="Veterinary Medicine",Fees!$C$9, 0)))))))</f>
        <v>0</v>
      </c>
      <c r="I72" s="68">
        <f t="shared" si="16"/>
        <v>0</v>
      </c>
      <c r="K72" s="71"/>
      <c r="L72" s="221"/>
      <c r="M72" s="221"/>
      <c r="N72" s="68">
        <f>IF(L72="Business Administration",Fees!$C$3,IF(L72="Engineering",Fees!$C$4,IF(L72="Agriculture",Fees!$C$5,IF(L72="Architecture, Planning &amp; Design",Fees!$C$6,IF(L72="Arts and Sciences",Fees!$C$7,IF(L72="Health &amp; Human Sciences", Fees!$C$8,IF(L72="Veterinary Medicine",Fees!$C$9, 0)))))))</f>
        <v>0</v>
      </c>
      <c r="O72" s="68">
        <f t="shared" si="17"/>
        <v>0</v>
      </c>
      <c r="Q72" s="71"/>
      <c r="R72" s="221"/>
      <c r="S72" s="221"/>
      <c r="T72" s="68">
        <f>IF(R72="Business Administration",Fees!$C$3,IF(R72="Engineering",Fees!$C$4,IF(R72="Agriculture",Fees!$C$5,IF(R72="Architecture, Planning &amp; Design",Fees!$C$6,IF(R72="Arts and Sciences",Fees!$C$7,IF(R72="Health &amp; Human Sciences", Fees!$C$8,IF(R72="Veterinary Medicine",Fees!$C$9, 0)))))))</f>
        <v>0</v>
      </c>
      <c r="U72" s="68">
        <f t="shared" si="18"/>
        <v>0</v>
      </c>
    </row>
    <row r="73" spans="2:22" s="73" customFormat="1" ht="15.75" thickBot="1" x14ac:dyDescent="0.3">
      <c r="C73" s="72"/>
      <c r="D73" s="72"/>
      <c r="E73" s="71"/>
      <c r="F73" s="221"/>
      <c r="G73" s="221"/>
      <c r="H73" s="68">
        <f>IF(F73="Business Administration",Fees!$C$3,IF(F73="Engineering",Fees!$C$4,IF(F73="Agriculture",Fees!$C$5,IF(F73="Architecture, Planning &amp; Design",Fees!$C$6,IF(F73="Arts and Sciences",Fees!$C$7,IF(F73="Health &amp; Human Sciences", Fees!$C$8,IF(F73="Veterinary Medicine",Fees!$C$9, 0)))))))</f>
        <v>0</v>
      </c>
      <c r="I73" s="69">
        <f t="shared" si="16"/>
        <v>0</v>
      </c>
      <c r="K73" s="71"/>
      <c r="L73" s="221"/>
      <c r="M73" s="221"/>
      <c r="N73" s="68">
        <f>IF(L73="Business Administration",Fees!$C$3,IF(L73="Engineering",Fees!$C$4,IF(L73="Agriculture",Fees!$C$5,IF(L73="Architecture, Planning &amp; Design",Fees!$C$6,IF(L73="Arts and Sciences",Fees!$C$7,IF(L73="Health &amp; Human Sciences", Fees!$C$8,IF(L73="Veterinary Medicine",Fees!$C$9, 0)))))))</f>
        <v>0</v>
      </c>
      <c r="O73" s="69">
        <f t="shared" si="17"/>
        <v>0</v>
      </c>
      <c r="Q73" s="71"/>
      <c r="R73" s="221"/>
      <c r="S73" s="221"/>
      <c r="T73" s="68">
        <f>IF(R73="Business Administration",Fees!$C$3,IF(R73="Engineering",Fees!$C$4,IF(R73="Agriculture",Fees!$C$5,IF(R73="Architecture, Planning &amp; Design",Fees!$C$6,IF(R73="Arts and Sciences",Fees!$C$7,IF(R73="Health &amp; Human Sciences", Fees!$C$8,IF(R73="Veterinary Medicine",Fees!$C$9, 0)))))))</f>
        <v>0</v>
      </c>
      <c r="U73" s="69">
        <f t="shared" si="18"/>
        <v>0</v>
      </c>
    </row>
    <row r="74" spans="2:22" s="73" customFormat="1" ht="15.75" thickBot="1" x14ac:dyDescent="0.3">
      <c r="C74" s="72"/>
      <c r="D74" s="76"/>
      <c r="E74" s="177">
        <f>SUM(E69:E73)</f>
        <v>0</v>
      </c>
      <c r="F74" s="45" t="s">
        <v>63</v>
      </c>
      <c r="G74" s="44"/>
      <c r="H74" s="176"/>
      <c r="I74" s="65">
        <f>SUM(I69:I73)</f>
        <v>0</v>
      </c>
      <c r="J74" s="170" t="s">
        <v>64</v>
      </c>
      <c r="K74" s="64">
        <f>SUM(K69:K73)</f>
        <v>0</v>
      </c>
      <c r="L74" s="45" t="s">
        <v>63</v>
      </c>
      <c r="M74" s="44"/>
      <c r="N74" s="176"/>
      <c r="O74" s="65">
        <f>SUM(O69:O73)</f>
        <v>0</v>
      </c>
      <c r="P74" s="170" t="s">
        <v>64</v>
      </c>
      <c r="Q74" s="64">
        <f>SUM(Q69:Q73)</f>
        <v>0</v>
      </c>
      <c r="R74" s="45" t="s">
        <v>63</v>
      </c>
      <c r="S74" s="44"/>
      <c r="T74" s="44"/>
      <c r="U74" s="65">
        <f>SUM(U69:U73)</f>
        <v>0</v>
      </c>
      <c r="V74" s="170" t="s">
        <v>64</v>
      </c>
    </row>
    <row r="75" spans="2:22" s="73" customFormat="1" ht="18.75" x14ac:dyDescent="0.3">
      <c r="B75" s="78"/>
      <c r="C75" s="72"/>
      <c r="D75" s="72"/>
      <c r="E75" s="79" t="s">
        <v>73</v>
      </c>
      <c r="F75" s="75"/>
      <c r="G75" s="75"/>
      <c r="H75" s="75"/>
      <c r="I75" s="75"/>
      <c r="K75" s="79" t="s">
        <v>74</v>
      </c>
      <c r="L75" s="72"/>
      <c r="M75" s="72"/>
      <c r="Q75" s="234"/>
      <c r="R75" s="234"/>
      <c r="S75" s="72"/>
    </row>
    <row r="76" spans="2:22" s="73" customFormat="1" ht="18.75" x14ac:dyDescent="0.3">
      <c r="C76" s="72"/>
      <c r="D76" s="72"/>
      <c r="E76" s="135" t="s">
        <v>52</v>
      </c>
      <c r="F76" s="235" t="s">
        <v>56</v>
      </c>
      <c r="G76" s="235"/>
      <c r="H76" s="40" t="s">
        <v>57</v>
      </c>
      <c r="I76" s="40" t="s">
        <v>58</v>
      </c>
      <c r="J76" s="70"/>
      <c r="K76" s="135" t="s">
        <v>52</v>
      </c>
      <c r="L76" s="235" t="s">
        <v>56</v>
      </c>
      <c r="M76" s="235"/>
      <c r="N76" s="40" t="s">
        <v>57</v>
      </c>
      <c r="O76" s="40" t="s">
        <v>58</v>
      </c>
      <c r="P76" s="70"/>
      <c r="Q76" s="171"/>
      <c r="R76" s="236"/>
      <c r="S76" s="236"/>
      <c r="T76" s="171"/>
      <c r="U76" s="171"/>
      <c r="V76" s="70"/>
    </row>
    <row r="77" spans="2:22" s="73" customFormat="1" x14ac:dyDescent="0.25">
      <c r="C77" s="72"/>
      <c r="D77" s="72"/>
      <c r="E77" s="71"/>
      <c r="F77" s="221"/>
      <c r="G77" s="221"/>
      <c r="H77" s="68">
        <f>IF(F77="Business Administration",Fees!$C$3,IF(F77="Engineering",Fees!$C$4,IF(F77="Agriculture",Fees!$C$5,IF(F77="Architecture, Planning &amp; Design",Fees!$C$6,IF(F77="Arts and Sciences",Fees!$C$7,IF(F77="Health &amp; Human Sciences", Fees!$C$8,IF(F77="Veterinary Medicine",Fees!$C$9, 0)))))))</f>
        <v>0</v>
      </c>
      <c r="I77" s="68">
        <f>E77*H77</f>
        <v>0</v>
      </c>
      <c r="K77" s="71"/>
      <c r="L77" s="221"/>
      <c r="M77" s="221"/>
      <c r="N77" s="68">
        <f>IF(L77="Business Administration",Fees!$C$3,IF(L77="Engineering",Fees!$C$4,IF(L77="Agriculture",Fees!$C$5,IF(L77="Architecture, Planning &amp; Design",Fees!$C$6,IF(L77="Arts and Sciences",Fees!$C$7,IF(L77="Health &amp; Human Sciences", Fees!$C$8,IF(L77="Veterinary Medicine",Fees!$C$9, 0)))))))</f>
        <v>0</v>
      </c>
      <c r="O77" s="68">
        <f>K77*N77</f>
        <v>0</v>
      </c>
      <c r="Q77" s="171"/>
      <c r="R77" s="222"/>
      <c r="S77" s="222"/>
      <c r="T77" s="172"/>
      <c r="U77" s="172"/>
    </row>
    <row r="78" spans="2:22" s="73" customFormat="1" x14ac:dyDescent="0.25">
      <c r="C78" s="72"/>
      <c r="D78" s="72"/>
      <c r="E78" s="71"/>
      <c r="F78" s="221"/>
      <c r="G78" s="221"/>
      <c r="H78" s="68">
        <f>IF(F78="Business Administration",Fees!$C$3,IF(F78="Engineering",Fees!$C$4,IF(F78="Agriculture",Fees!$C$5,IF(F78="Architecture, Planning &amp; Design",Fees!$C$6,IF(F78="Arts and Sciences",Fees!$C$7,IF(F78="Health &amp; Human Sciences", Fees!$C$8,IF(F78="Veterinary Medicine",Fees!$C$9, 0)))))))</f>
        <v>0</v>
      </c>
      <c r="I78" s="68">
        <f t="shared" ref="I78:I81" si="19">E78*H78</f>
        <v>0</v>
      </c>
      <c r="K78" s="71"/>
      <c r="L78" s="221"/>
      <c r="M78" s="221"/>
      <c r="N78" s="68">
        <f>IF(L78="Business Administration",Fees!$C$3,IF(L78="Engineering",Fees!$C$4,IF(L78="Agriculture",Fees!$C$5,IF(L78="Architecture, Planning &amp; Design",Fees!$C$6,IF(L78="Arts and Sciences",Fees!$C$7,IF(L78="Health &amp; Human Sciences", Fees!$C$8,IF(L78="Veterinary Medicine",Fees!$C$9, 0)))))))</f>
        <v>0</v>
      </c>
      <c r="O78" s="68">
        <f t="shared" ref="O78:O81" si="20">K78*N78</f>
        <v>0</v>
      </c>
      <c r="Q78" s="171"/>
      <c r="R78" s="222"/>
      <c r="S78" s="222"/>
      <c r="T78" s="172"/>
      <c r="U78" s="172"/>
    </row>
    <row r="79" spans="2:22" s="73" customFormat="1" x14ac:dyDescent="0.25">
      <c r="C79" s="72"/>
      <c r="D79" s="72"/>
      <c r="E79" s="71"/>
      <c r="F79" s="221"/>
      <c r="G79" s="221"/>
      <c r="H79" s="68">
        <f>IF(F79="Business Administration",Fees!$C$3,IF(F79="Engineering",Fees!$C$4,IF(F79="Agriculture",Fees!$C$5,IF(F79="Architecture, Planning &amp; Design",Fees!$C$6,IF(F79="Arts and Sciences",Fees!$C$7,IF(F79="Health &amp; Human Sciences", Fees!$C$8,IF(F79="Veterinary Medicine",Fees!$C$9, 0)))))))</f>
        <v>0</v>
      </c>
      <c r="I79" s="68">
        <f t="shared" si="19"/>
        <v>0</v>
      </c>
      <c r="K79" s="71"/>
      <c r="L79" s="221"/>
      <c r="M79" s="221"/>
      <c r="N79" s="68">
        <f>IF(L79="Business Administration",Fees!$C$3,IF(L79="Engineering",Fees!$C$4,IF(L79="Agriculture",Fees!$C$5,IF(L79="Architecture, Planning &amp; Design",Fees!$C$6,IF(L79="Arts and Sciences",Fees!$C$7,IF(L79="Health &amp; Human Sciences", Fees!$C$8,IF(L79="Veterinary Medicine",Fees!$C$9, 0)))))))</f>
        <v>0</v>
      </c>
      <c r="O79" s="68">
        <f t="shared" si="20"/>
        <v>0</v>
      </c>
      <c r="Q79" s="171"/>
      <c r="R79" s="222"/>
      <c r="S79" s="222"/>
      <c r="T79" s="172"/>
      <c r="U79" s="172"/>
    </row>
    <row r="80" spans="2:22" s="73" customFormat="1" x14ac:dyDescent="0.25">
      <c r="C80" s="72"/>
      <c r="D80" s="72"/>
      <c r="E80" s="71"/>
      <c r="F80" s="221"/>
      <c r="G80" s="221"/>
      <c r="H80" s="68">
        <f>IF(F80="Business Administration",Fees!$C$3,IF(F80="Engineering",Fees!$C$4,IF(F80="Agriculture",Fees!$C$5,IF(F80="Architecture, Planning &amp; Design",Fees!$C$6,IF(F80="Arts and Sciences",Fees!$C$7,IF(F80="Health &amp; Human Sciences", Fees!$C$8,IF(F80="Veterinary Medicine",Fees!$C$9, 0)))))))</f>
        <v>0</v>
      </c>
      <c r="I80" s="68">
        <f t="shared" si="19"/>
        <v>0</v>
      </c>
      <c r="K80" s="71"/>
      <c r="L80" s="221"/>
      <c r="M80" s="221"/>
      <c r="N80" s="68">
        <f>IF(L80="Business Administration",Fees!$C$3,IF(L80="Engineering",Fees!$C$4,IF(L80="Agriculture",Fees!$C$5,IF(L80="Architecture, Planning &amp; Design",Fees!$C$6,IF(L80="Arts and Sciences",Fees!$C$7,IF(L80="Health &amp; Human Sciences", Fees!$C$8,IF(L80="Veterinary Medicine",Fees!$C$9, 0)))))))</f>
        <v>0</v>
      </c>
      <c r="O80" s="68">
        <f t="shared" si="20"/>
        <v>0</v>
      </c>
      <c r="Q80" s="171"/>
      <c r="R80" s="222"/>
      <c r="S80" s="222"/>
      <c r="T80" s="172"/>
      <c r="U80" s="172"/>
    </row>
    <row r="81" spans="3:21" s="73" customFormat="1" ht="15.75" thickBot="1" x14ac:dyDescent="0.3">
      <c r="C81" s="72"/>
      <c r="D81" s="72"/>
      <c r="E81" s="71"/>
      <c r="F81" s="221"/>
      <c r="G81" s="221"/>
      <c r="H81" s="68">
        <f>IF(F81="Business Administration",Fees!$C$3,IF(F81="Engineering",Fees!$C$4,IF(F81="Agriculture",Fees!$C$5,IF(F81="Architecture, Planning &amp; Design",Fees!$C$6,IF(F81="Arts and Sciences",Fees!$C$7,IF(F81="Health &amp; Human Sciences", Fees!$C$8,IF(F81="Veterinary Medicine",Fees!$C$9, 0)))))))</f>
        <v>0</v>
      </c>
      <c r="I81" s="69">
        <f t="shared" si="19"/>
        <v>0</v>
      </c>
      <c r="K81" s="71"/>
      <c r="L81" s="221"/>
      <c r="M81" s="221"/>
      <c r="N81" s="68">
        <f>IF(L81="Business Administration",Fees!$C$3,IF(L81="Engineering",Fees!$C$4,IF(L81="Agriculture",Fees!$C$5,IF(L81="Architecture, Planning &amp; Design",Fees!$C$6,IF(L81="Arts and Sciences",Fees!$C$7,IF(L81="Health &amp; Human Sciences", Fees!$C$8,IF(L81="Veterinary Medicine",Fees!$C$9, 0)))))))</f>
        <v>0</v>
      </c>
      <c r="O81" s="69">
        <f t="shared" si="20"/>
        <v>0</v>
      </c>
      <c r="Q81" s="171"/>
      <c r="R81" s="222"/>
      <c r="S81" s="222"/>
      <c r="T81" s="172"/>
      <c r="U81" s="172"/>
    </row>
    <row r="82" spans="3:21" s="73" customFormat="1" ht="15.75" thickBot="1" x14ac:dyDescent="0.3">
      <c r="C82" s="72"/>
      <c r="D82" s="76"/>
      <c r="E82" s="64">
        <f>SUM(E77:E81)</f>
        <v>0</v>
      </c>
      <c r="F82" s="45" t="s">
        <v>63</v>
      </c>
      <c r="G82" s="44"/>
      <c r="H82" s="176"/>
      <c r="I82" s="65">
        <f>SUM(I77:I81)</f>
        <v>0</v>
      </c>
      <c r="J82" s="173" t="s">
        <v>64</v>
      </c>
      <c r="K82" s="64">
        <f>SUM(K77:K81)</f>
        <v>0</v>
      </c>
      <c r="L82" s="45" t="s">
        <v>63</v>
      </c>
      <c r="M82" s="44"/>
      <c r="N82" s="176"/>
      <c r="O82" s="65">
        <f>SUM(O77:O81)</f>
        <v>0</v>
      </c>
      <c r="P82" s="170" t="s">
        <v>64</v>
      </c>
      <c r="Q82" s="72"/>
      <c r="R82" s="140"/>
      <c r="S82" s="72"/>
      <c r="T82" s="72"/>
      <c r="U82" s="174"/>
    </row>
    <row r="83" spans="3:21" s="73" customFormat="1" x14ac:dyDescent="0.25">
      <c r="C83" s="72"/>
      <c r="D83" s="72"/>
      <c r="E83" s="72"/>
      <c r="F83" s="72"/>
      <c r="G83" s="72"/>
      <c r="H83" s="72"/>
      <c r="I83" s="72"/>
      <c r="J83" s="72"/>
      <c r="K83" s="72"/>
      <c r="L83" s="72"/>
      <c r="P83" s="81"/>
    </row>
  </sheetData>
  <sheetProtection algorithmName="SHA-512" hashValue="fTgmYhSVZaWtXc4x6/3d0HHj7AA2cF/LvWPnsQT7LZY3QOBJJPq5gvF6ZawMt0BuBDBmCbMIZw7thmfPdcP5+g==" saltValue="FJDpvgMDeHu+e4W49FO0rg==" spinCount="100000" sheet="1" objects="1" scenarios="1"/>
  <customSheetViews>
    <customSheetView guid="{13445976-5095-495F-B077-64D8D30B9536}" showGridLines="0" hiddenRows="1">
      <selection activeCell="I25" sqref="I25:J25"/>
      <pageMargins left="0" right="0" top="0" bottom="0" header="0" footer="0"/>
      <pageSetup orientation="landscape" r:id="rId1"/>
    </customSheetView>
    <customSheetView guid="{0C0220E7-9143-4843-A65B-3E7E526898B1}" showGridLines="0">
      <selection activeCell="F30" sqref="F30"/>
      <pageMargins left="0" right="0" top="0" bottom="0" header="0" footer="0"/>
      <pageSetup orientation="landscape" r:id="rId2"/>
    </customSheetView>
    <customSheetView guid="{C092AED6-F11B-4232-A1E0-328235921869}" showGridLines="0">
      <selection activeCell="K6" sqref="K6:N20"/>
      <pageMargins left="0" right="0" top="0" bottom="0" header="0" footer="0"/>
      <pageSetup orientation="landscape" r:id="rId3"/>
    </customSheetView>
  </customSheetViews>
  <mergeCells count="215">
    <mergeCell ref="R25:S25"/>
    <mergeCell ref="O2:Q2"/>
    <mergeCell ref="O25:P25"/>
    <mergeCell ref="O26:P26"/>
    <mergeCell ref="U17:X17"/>
    <mergeCell ref="U16:X16"/>
    <mergeCell ref="U15:X15"/>
    <mergeCell ref="O29:P29"/>
    <mergeCell ref="O27:P27"/>
    <mergeCell ref="O28:P28"/>
    <mergeCell ref="U10:X10"/>
    <mergeCell ref="U11:X11"/>
    <mergeCell ref="U12:X12"/>
    <mergeCell ref="U13:X13"/>
    <mergeCell ref="U14:X14"/>
    <mergeCell ref="U4:X4"/>
    <mergeCell ref="U5:X5"/>
    <mergeCell ref="U6:X6"/>
    <mergeCell ref="U7:X7"/>
    <mergeCell ref="U8:X8"/>
    <mergeCell ref="U9:X9"/>
    <mergeCell ref="R65:S65"/>
    <mergeCell ref="R48:S48"/>
    <mergeCell ref="R49:S49"/>
    <mergeCell ref="Q51:R51"/>
    <mergeCell ref="R52:S52"/>
    <mergeCell ref="R53:S53"/>
    <mergeCell ref="R54:S54"/>
    <mergeCell ref="R55:S55"/>
    <mergeCell ref="R56:S56"/>
    <mergeCell ref="R57:S57"/>
    <mergeCell ref="R60:S60"/>
    <mergeCell ref="R61:S61"/>
    <mergeCell ref="R62:S62"/>
    <mergeCell ref="R63:S63"/>
    <mergeCell ref="R64:S64"/>
    <mergeCell ref="L63:M63"/>
    <mergeCell ref="L64:M64"/>
    <mergeCell ref="L65:M65"/>
    <mergeCell ref="F63:G63"/>
    <mergeCell ref="F64:G64"/>
    <mergeCell ref="F65:G65"/>
    <mergeCell ref="L60:M60"/>
    <mergeCell ref="L61:M61"/>
    <mergeCell ref="R36:S36"/>
    <mergeCell ref="R37:S37"/>
    <mergeCell ref="R38:S38"/>
    <mergeCell ref="R39:S39"/>
    <mergeCell ref="R40:S40"/>
    <mergeCell ref="R41:S41"/>
    <mergeCell ref="Q43:R43"/>
    <mergeCell ref="R44:S44"/>
    <mergeCell ref="R45:S45"/>
    <mergeCell ref="R46:S46"/>
    <mergeCell ref="R47:S47"/>
    <mergeCell ref="Q59:R59"/>
    <mergeCell ref="F62:G62"/>
    <mergeCell ref="F57:G57"/>
    <mergeCell ref="L52:M52"/>
    <mergeCell ref="L53:M53"/>
    <mergeCell ref="L62:M62"/>
    <mergeCell ref="L46:M46"/>
    <mergeCell ref="L47:M47"/>
    <mergeCell ref="L48:M48"/>
    <mergeCell ref="L49:M49"/>
    <mergeCell ref="L56:M56"/>
    <mergeCell ref="L57:M57"/>
    <mergeCell ref="F60:G60"/>
    <mergeCell ref="F61:G61"/>
    <mergeCell ref="L54:M54"/>
    <mergeCell ref="C25:D25"/>
    <mergeCell ref="L25:M25"/>
    <mergeCell ref="I25:J25"/>
    <mergeCell ref="L55:M55"/>
    <mergeCell ref="F52:G52"/>
    <mergeCell ref="F53:G53"/>
    <mergeCell ref="F54:G54"/>
    <mergeCell ref="F55:G55"/>
    <mergeCell ref="F56:G56"/>
    <mergeCell ref="A26:B26"/>
    <mergeCell ref="C26:D26"/>
    <mergeCell ref="I29:J29"/>
    <mergeCell ref="I26:J26"/>
    <mergeCell ref="F29:G29"/>
    <mergeCell ref="A14:B14"/>
    <mergeCell ref="F21:H21"/>
    <mergeCell ref="A13:B13"/>
    <mergeCell ref="A20:B20"/>
    <mergeCell ref="A21:B21"/>
    <mergeCell ref="A15:B15"/>
    <mergeCell ref="A16:B16"/>
    <mergeCell ref="A17:B17"/>
    <mergeCell ref="C21:E21"/>
    <mergeCell ref="C29:D29"/>
    <mergeCell ref="F26:G26"/>
    <mergeCell ref="F28:G28"/>
    <mergeCell ref="C28:D28"/>
    <mergeCell ref="C27:D27"/>
    <mergeCell ref="F25:G25"/>
    <mergeCell ref="F27:G27"/>
    <mergeCell ref="I28:J28"/>
    <mergeCell ref="C23:D23"/>
    <mergeCell ref="F23:G23"/>
    <mergeCell ref="A3:B3"/>
    <mergeCell ref="A11:B11"/>
    <mergeCell ref="A12:B12"/>
    <mergeCell ref="A4:B4"/>
    <mergeCell ref="A5:B5"/>
    <mergeCell ref="A6:B6"/>
    <mergeCell ref="A8:B8"/>
    <mergeCell ref="A7:B7"/>
    <mergeCell ref="A9:B10"/>
    <mergeCell ref="R21:T21"/>
    <mergeCell ref="C22:D22"/>
    <mergeCell ref="I22:J22"/>
    <mergeCell ref="R22:S22"/>
    <mergeCell ref="R23:S23"/>
    <mergeCell ref="R24:S24"/>
    <mergeCell ref="C24:D24"/>
    <mergeCell ref="F2:H2"/>
    <mergeCell ref="C2:E2"/>
    <mergeCell ref="I2:K2"/>
    <mergeCell ref="I21:K21"/>
    <mergeCell ref="F24:G24"/>
    <mergeCell ref="L21:N21"/>
    <mergeCell ref="L24:M24"/>
    <mergeCell ref="L23:M23"/>
    <mergeCell ref="L22:M22"/>
    <mergeCell ref="F22:G22"/>
    <mergeCell ref="R2:S2"/>
    <mergeCell ref="C9:D9"/>
    <mergeCell ref="I23:J23"/>
    <mergeCell ref="I24:J24"/>
    <mergeCell ref="F47:G47"/>
    <mergeCell ref="F48:G48"/>
    <mergeCell ref="F49:G49"/>
    <mergeCell ref="L44:M44"/>
    <mergeCell ref="L45:M45"/>
    <mergeCell ref="L26:M26"/>
    <mergeCell ref="F41:G41"/>
    <mergeCell ref="L2:N2"/>
    <mergeCell ref="O22:P22"/>
    <mergeCell ref="O21:Q21"/>
    <mergeCell ref="O23:P23"/>
    <mergeCell ref="O24:P24"/>
    <mergeCell ref="L36:M36"/>
    <mergeCell ref="L37:M37"/>
    <mergeCell ref="L38:M38"/>
    <mergeCell ref="L39:M39"/>
    <mergeCell ref="F36:G36"/>
    <mergeCell ref="F37:G37"/>
    <mergeCell ref="F38:G38"/>
    <mergeCell ref="F39:G39"/>
    <mergeCell ref="I27:J27"/>
    <mergeCell ref="L29:M29"/>
    <mergeCell ref="L28:M28"/>
    <mergeCell ref="L27:M27"/>
    <mergeCell ref="R26:S26"/>
    <mergeCell ref="R27:S27"/>
    <mergeCell ref="R28:S28"/>
    <mergeCell ref="F40:G40"/>
    <mergeCell ref="L40:M40"/>
    <mergeCell ref="L41:M41"/>
    <mergeCell ref="F44:G44"/>
    <mergeCell ref="F45:G45"/>
    <mergeCell ref="F46:G46"/>
    <mergeCell ref="Q35:R35"/>
    <mergeCell ref="V20:Y29"/>
    <mergeCell ref="C34:C35"/>
    <mergeCell ref="F78:G78"/>
    <mergeCell ref="L78:M78"/>
    <mergeCell ref="R78:S78"/>
    <mergeCell ref="F79:G79"/>
    <mergeCell ref="L79:M79"/>
    <mergeCell ref="R79:S79"/>
    <mergeCell ref="F80:G80"/>
    <mergeCell ref="L80:M80"/>
    <mergeCell ref="R80:S80"/>
    <mergeCell ref="F73:G73"/>
    <mergeCell ref="L73:M73"/>
    <mergeCell ref="R73:S73"/>
    <mergeCell ref="Q75:R75"/>
    <mergeCell ref="F76:G76"/>
    <mergeCell ref="L76:M76"/>
    <mergeCell ref="R76:S76"/>
    <mergeCell ref="F77:G77"/>
    <mergeCell ref="L77:M77"/>
    <mergeCell ref="R77:S77"/>
    <mergeCell ref="F70:G70"/>
    <mergeCell ref="L70:M70"/>
    <mergeCell ref="R70:S70"/>
    <mergeCell ref="I9:J9"/>
    <mergeCell ref="L9:M9"/>
    <mergeCell ref="O9:P9"/>
    <mergeCell ref="R9:S9"/>
    <mergeCell ref="F9:G9"/>
    <mergeCell ref="A2:B2"/>
    <mergeCell ref="B1:N1"/>
    <mergeCell ref="F81:G81"/>
    <mergeCell ref="L81:M81"/>
    <mergeCell ref="R81:S81"/>
    <mergeCell ref="F71:G71"/>
    <mergeCell ref="L71:M71"/>
    <mergeCell ref="R71:S71"/>
    <mergeCell ref="F72:G72"/>
    <mergeCell ref="L72:M72"/>
    <mergeCell ref="R72:S72"/>
    <mergeCell ref="Q67:R67"/>
    <mergeCell ref="F68:G68"/>
    <mergeCell ref="L68:M68"/>
    <mergeCell ref="R68:S68"/>
    <mergeCell ref="F69:G69"/>
    <mergeCell ref="L69:M69"/>
    <mergeCell ref="R69:S69"/>
    <mergeCell ref="R29:S29"/>
  </mergeCells>
  <dataValidations count="1">
    <dataValidation type="list" allowBlank="1" showInputMessage="1" showErrorMessage="1" sqref="C32" xr:uid="{BD51FF68-F9B0-463A-9195-34D02842FD94}">
      <formula1>$D$31:$E$31</formula1>
    </dataValidation>
  </dataValidations>
  <pageMargins left="0.7" right="0.7" top="0.75" bottom="0.75" header="0.3" footer="0.3"/>
  <pageSetup orientation="landscape" r:id="rId4"/>
  <ignoredErrors>
    <ignoredError sqref="F10:G10 L10:M10" unlockedFormula="1"/>
  </ignoredErrors>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1A64B4F0-73FF-41B5-9559-09ABD1AA35F4}">
          <x14:formula1>
            <xm:f>Fees!$B$3:$B$10</xm:f>
          </x14:formula1>
          <xm:sqref>F37:G41 L61:M65 L37:M41 L45:M49 F53:G57 L53:M57 F61:G65 F45:G49 R37:S41 R45:S49 R53:S57 R61:S65 L69:M73 F69:G73 R69:S73 L77:M81 F77:G81 R77:S81</xm:sqref>
        </x14:dataValidation>
        <x14:dataValidation type="list" allowBlank="1" showInputMessage="1" showErrorMessage="1" xr:uid="{66A648C8-3B1A-4F07-A2B9-32508BD71C64}">
          <x14:formula1>
            <xm:f>Fees!$C$19:$C$35</xm:f>
          </x14:formula1>
          <xm:sqref>E35</xm:sqref>
        </x14:dataValidation>
        <x14:dataValidation type="list" allowBlank="1" showInputMessage="1" showErrorMessage="1" xr:uid="{DAAD6D94-7956-4FC0-81AE-0C7E4C59BBEA}">
          <x14:formula1>
            <xm:f>Fees!$B$18:$B$20</xm:f>
          </x14:formula1>
          <xm:sqref>R9:S9 C9:D9 I9:J9 L9:M9 O9:P9 F9:G9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323E-13B5-45FB-8C8C-ECDE0ED8EE34}">
  <sheetPr>
    <tabColor theme="6" tint="0.59999389629810485"/>
    <pageSetUpPr fitToPage="1"/>
  </sheetPr>
  <dimension ref="A1:B125"/>
  <sheetViews>
    <sheetView zoomScale="110" zoomScaleNormal="110" workbookViewId="0">
      <selection activeCell="B5" sqref="B5"/>
    </sheetView>
  </sheetViews>
  <sheetFormatPr defaultRowHeight="15" x14ac:dyDescent="0.25"/>
  <cols>
    <col min="1" max="1" width="69.5703125" bestFit="1" customWidth="1"/>
    <col min="2" max="2" width="11.28515625" style="149" customWidth="1"/>
  </cols>
  <sheetData>
    <row r="1" spans="1:2" s="143" customFormat="1" ht="70.5" customHeight="1" thickBot="1" x14ac:dyDescent="0.75">
      <c r="A1" s="322" t="s">
        <v>76</v>
      </c>
      <c r="B1" s="323"/>
    </row>
    <row r="2" spans="1:2" ht="15.75" x14ac:dyDescent="0.25">
      <c r="A2" s="181" t="s">
        <v>77</v>
      </c>
      <c r="B2" s="144" t="s">
        <v>78</v>
      </c>
    </row>
    <row r="3" spans="1:2" ht="15.75" x14ac:dyDescent="0.25">
      <c r="A3" s="324" t="s">
        <v>79</v>
      </c>
      <c r="B3" s="325"/>
    </row>
    <row r="4" spans="1:2" s="82" customFormat="1" ht="15.75" x14ac:dyDescent="0.25">
      <c r="A4" s="182" t="s">
        <v>80</v>
      </c>
      <c r="B4" s="183"/>
    </row>
    <row r="5" spans="1:2" s="82" customFormat="1" ht="15.75" x14ac:dyDescent="0.25">
      <c r="A5" s="185" t="s">
        <v>81</v>
      </c>
      <c r="B5" s="183"/>
    </row>
    <row r="6" spans="1:2" s="82" customFormat="1" ht="15.75" x14ac:dyDescent="0.25">
      <c r="A6" s="182" t="s">
        <v>82</v>
      </c>
      <c r="B6" s="183"/>
    </row>
    <row r="7" spans="1:2" s="82" customFormat="1" ht="15.75" x14ac:dyDescent="0.25">
      <c r="A7" s="185" t="s">
        <v>83</v>
      </c>
      <c r="B7" s="183"/>
    </row>
    <row r="8" spans="1:2" s="82" customFormat="1" ht="15.75" x14ac:dyDescent="0.25">
      <c r="A8" s="185" t="s">
        <v>84</v>
      </c>
      <c r="B8" s="183"/>
    </row>
    <row r="9" spans="1:2" s="82" customFormat="1" ht="15.75" x14ac:dyDescent="0.25">
      <c r="A9" s="185" t="s">
        <v>85</v>
      </c>
      <c r="B9" s="183"/>
    </row>
    <row r="10" spans="1:2" s="82" customFormat="1" ht="15.75" x14ac:dyDescent="0.25">
      <c r="A10" s="185" t="s">
        <v>86</v>
      </c>
      <c r="B10" s="183"/>
    </row>
    <row r="11" spans="1:2" s="82" customFormat="1" ht="15.75" x14ac:dyDescent="0.25">
      <c r="A11" s="185" t="s">
        <v>87</v>
      </c>
      <c r="B11" s="183"/>
    </row>
    <row r="12" spans="1:2" s="82" customFormat="1" ht="15.75" x14ac:dyDescent="0.25">
      <c r="A12" s="182" t="s">
        <v>88</v>
      </c>
      <c r="B12" s="183"/>
    </row>
    <row r="13" spans="1:2" s="82" customFormat="1" ht="15.75" x14ac:dyDescent="0.25">
      <c r="A13" s="185" t="s">
        <v>89</v>
      </c>
      <c r="B13" s="183"/>
    </row>
    <row r="14" spans="1:2" s="82" customFormat="1" ht="15.75" x14ac:dyDescent="0.25">
      <c r="A14" s="185" t="s">
        <v>90</v>
      </c>
      <c r="B14" s="183"/>
    </row>
    <row r="15" spans="1:2" s="82" customFormat="1" ht="15.75" x14ac:dyDescent="0.25">
      <c r="A15" s="185" t="s">
        <v>91</v>
      </c>
      <c r="B15" s="183"/>
    </row>
    <row r="16" spans="1:2" s="82" customFormat="1" ht="15.75" x14ac:dyDescent="0.25">
      <c r="A16" s="185" t="s">
        <v>92</v>
      </c>
      <c r="B16" s="183"/>
    </row>
    <row r="17" spans="1:2" s="82" customFormat="1" ht="15.75" x14ac:dyDescent="0.25">
      <c r="A17" s="185" t="s">
        <v>93</v>
      </c>
      <c r="B17" s="183"/>
    </row>
    <row r="18" spans="1:2" s="82" customFormat="1" ht="15.75" x14ac:dyDescent="0.25">
      <c r="A18" s="182" t="s">
        <v>94</v>
      </c>
      <c r="B18" s="183"/>
    </row>
    <row r="19" spans="1:2" s="82" customFormat="1" ht="15.75" x14ac:dyDescent="0.25">
      <c r="A19" s="185" t="s">
        <v>95</v>
      </c>
      <c r="B19" s="183"/>
    </row>
    <row r="20" spans="1:2" s="82" customFormat="1" ht="15.75" x14ac:dyDescent="0.25">
      <c r="A20" s="185" t="s">
        <v>96</v>
      </c>
      <c r="B20" s="183"/>
    </row>
    <row r="21" spans="1:2" s="82" customFormat="1" ht="15.75" x14ac:dyDescent="0.25">
      <c r="A21" s="182" t="s">
        <v>97</v>
      </c>
      <c r="B21" s="183"/>
    </row>
    <row r="22" spans="1:2" s="82" customFormat="1" ht="15.75" x14ac:dyDescent="0.25">
      <c r="A22" s="185" t="s">
        <v>98</v>
      </c>
      <c r="B22" s="183"/>
    </row>
    <row r="23" spans="1:2" s="82" customFormat="1" ht="15.75" x14ac:dyDescent="0.25">
      <c r="A23" s="185" t="s">
        <v>99</v>
      </c>
      <c r="B23" s="183"/>
    </row>
    <row r="24" spans="1:2" s="82" customFormat="1" ht="15.75" x14ac:dyDescent="0.25">
      <c r="A24" s="182" t="s">
        <v>100</v>
      </c>
      <c r="B24" s="183"/>
    </row>
    <row r="25" spans="1:2" s="82" customFormat="1" ht="15.75" x14ac:dyDescent="0.25">
      <c r="A25" s="185" t="s">
        <v>101</v>
      </c>
      <c r="B25" s="183"/>
    </row>
    <row r="26" spans="1:2" s="82" customFormat="1" ht="15.75" x14ac:dyDescent="0.25">
      <c r="A26" s="185" t="s">
        <v>102</v>
      </c>
      <c r="B26" s="183"/>
    </row>
    <row r="27" spans="1:2" s="82" customFormat="1" ht="15.75" x14ac:dyDescent="0.25">
      <c r="A27" s="185" t="s">
        <v>103</v>
      </c>
      <c r="B27" s="183"/>
    </row>
    <row r="28" spans="1:2" s="82" customFormat="1" ht="15.75" x14ac:dyDescent="0.25">
      <c r="A28" s="185" t="s">
        <v>104</v>
      </c>
      <c r="B28" s="183"/>
    </row>
    <row r="29" spans="1:2" s="82" customFormat="1" ht="15.75" x14ac:dyDescent="0.25">
      <c r="A29" s="185" t="s">
        <v>105</v>
      </c>
      <c r="B29" s="183"/>
    </row>
    <row r="30" spans="1:2" s="82" customFormat="1" ht="15.75" x14ac:dyDescent="0.25">
      <c r="A30" s="185" t="s">
        <v>106</v>
      </c>
      <c r="B30" s="183"/>
    </row>
    <row r="31" spans="1:2" s="82" customFormat="1" ht="15.75" x14ac:dyDescent="0.25">
      <c r="A31" s="182" t="s">
        <v>107</v>
      </c>
      <c r="B31" s="183"/>
    </row>
    <row r="32" spans="1:2" s="82" customFormat="1" ht="15.75" x14ac:dyDescent="0.25">
      <c r="A32" s="185" t="s">
        <v>108</v>
      </c>
      <c r="B32" s="183"/>
    </row>
    <row r="33" spans="1:2" s="82" customFormat="1" ht="15.75" x14ac:dyDescent="0.25">
      <c r="A33" s="185" t="s">
        <v>109</v>
      </c>
      <c r="B33" s="183"/>
    </row>
    <row r="34" spans="1:2" s="82" customFormat="1" ht="15.75" x14ac:dyDescent="0.25">
      <c r="A34" s="185" t="s">
        <v>110</v>
      </c>
      <c r="B34" s="183"/>
    </row>
    <row r="35" spans="1:2" s="82" customFormat="1" ht="15.75" x14ac:dyDescent="0.25">
      <c r="A35" s="185"/>
      <c r="B35" s="183"/>
    </row>
    <row r="36" spans="1:2" s="82" customFormat="1" ht="15.75" x14ac:dyDescent="0.25">
      <c r="A36" s="185"/>
      <c r="B36" s="183"/>
    </row>
    <row r="37" spans="1:2" s="148" customFormat="1" ht="15.75" customHeight="1" x14ac:dyDescent="0.35">
      <c r="A37" s="146" t="s">
        <v>20</v>
      </c>
      <c r="B37" s="147">
        <f>SUM(B5:B36)</f>
        <v>0</v>
      </c>
    </row>
    <row r="38" spans="1:2" ht="15.75" x14ac:dyDescent="0.25">
      <c r="A38" s="145"/>
      <c r="B38" s="145"/>
    </row>
    <row r="39" spans="1:2" x14ac:dyDescent="0.25">
      <c r="B39"/>
    </row>
    <row r="40" spans="1:2" x14ac:dyDescent="0.25">
      <c r="B40"/>
    </row>
    <row r="41" spans="1:2" x14ac:dyDescent="0.25">
      <c r="B41"/>
    </row>
    <row r="42" spans="1:2" x14ac:dyDescent="0.25">
      <c r="B42"/>
    </row>
    <row r="43" spans="1:2" x14ac:dyDescent="0.25">
      <c r="B43"/>
    </row>
    <row r="44" spans="1:2" x14ac:dyDescent="0.25">
      <c r="B44"/>
    </row>
    <row r="45" spans="1:2" x14ac:dyDescent="0.25">
      <c r="B45"/>
    </row>
    <row r="46" spans="1:2" x14ac:dyDescent="0.25">
      <c r="B46"/>
    </row>
    <row r="47" spans="1:2" x14ac:dyDescent="0.25">
      <c r="B47"/>
    </row>
    <row r="48" spans="1: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sheetData>
  <mergeCells count="2">
    <mergeCell ref="A1:B1"/>
    <mergeCell ref="A3:B3"/>
  </mergeCells>
  <printOptions horizontalCentered="1" verticalCentered="1"/>
  <pageMargins left="0.7" right="0.7" top="0.5" bottom="0.2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86F5-B3C5-4E5E-9CE0-09B7FB2EC249}">
  <sheetPr>
    <tabColor theme="6"/>
    <pageSetUpPr fitToPage="1"/>
  </sheetPr>
  <dimension ref="A1:B129"/>
  <sheetViews>
    <sheetView zoomScaleNormal="100" workbookViewId="0">
      <selection activeCell="B5" sqref="B5"/>
    </sheetView>
  </sheetViews>
  <sheetFormatPr defaultRowHeight="15" x14ac:dyDescent="0.25"/>
  <cols>
    <col min="1" max="1" width="69.5703125" bestFit="1" customWidth="1"/>
    <col min="2" max="2" width="11.28515625" style="149" customWidth="1"/>
  </cols>
  <sheetData>
    <row r="1" spans="1:2" s="143" customFormat="1" ht="70.5" customHeight="1" thickBot="1" x14ac:dyDescent="0.75">
      <c r="A1" s="322" t="s">
        <v>111</v>
      </c>
      <c r="B1" s="323"/>
    </row>
    <row r="2" spans="1:2" ht="15.75" x14ac:dyDescent="0.25">
      <c r="A2" s="181" t="s">
        <v>77</v>
      </c>
      <c r="B2" s="144" t="s">
        <v>78</v>
      </c>
    </row>
    <row r="3" spans="1:2" ht="15.75" x14ac:dyDescent="0.25">
      <c r="A3" s="324" t="s">
        <v>79</v>
      </c>
      <c r="B3" s="325"/>
    </row>
    <row r="4" spans="1:2" s="82" customFormat="1" ht="15.75" x14ac:dyDescent="0.25">
      <c r="A4" s="182" t="s">
        <v>112</v>
      </c>
      <c r="B4" s="183"/>
    </row>
    <row r="5" spans="1:2" s="82" customFormat="1" ht="15.75" x14ac:dyDescent="0.25">
      <c r="A5" s="185" t="s">
        <v>113</v>
      </c>
      <c r="B5" s="183"/>
    </row>
    <row r="6" spans="1:2" s="82" customFormat="1" ht="15.75" x14ac:dyDescent="0.25">
      <c r="A6" s="185" t="s">
        <v>114</v>
      </c>
      <c r="B6" s="183"/>
    </row>
    <row r="7" spans="1:2" s="82" customFormat="1" ht="15.75" x14ac:dyDescent="0.25">
      <c r="A7" s="185" t="s">
        <v>115</v>
      </c>
      <c r="B7" s="183"/>
    </row>
    <row r="8" spans="1:2" s="82" customFormat="1" ht="15.75" x14ac:dyDescent="0.25">
      <c r="A8" s="185" t="s">
        <v>116</v>
      </c>
      <c r="B8" s="183"/>
    </row>
    <row r="9" spans="1:2" s="82" customFormat="1" ht="15.75" x14ac:dyDescent="0.25">
      <c r="A9" s="185" t="s">
        <v>81</v>
      </c>
      <c r="B9" s="183"/>
    </row>
    <row r="10" spans="1:2" s="82" customFormat="1" ht="15.75" x14ac:dyDescent="0.25">
      <c r="A10" s="182" t="s">
        <v>82</v>
      </c>
      <c r="B10" s="183"/>
    </row>
    <row r="11" spans="1:2" s="82" customFormat="1" ht="15.75" x14ac:dyDescent="0.25">
      <c r="A11" s="185" t="s">
        <v>83</v>
      </c>
      <c r="B11" s="183"/>
    </row>
    <row r="12" spans="1:2" s="82" customFormat="1" ht="15.75" x14ac:dyDescent="0.25">
      <c r="A12" s="185" t="s">
        <v>84</v>
      </c>
      <c r="B12" s="183"/>
    </row>
    <row r="13" spans="1:2" s="82" customFormat="1" ht="15.75" x14ac:dyDescent="0.25">
      <c r="A13" s="185" t="s">
        <v>85</v>
      </c>
      <c r="B13" s="183"/>
    </row>
    <row r="14" spans="1:2" s="82" customFormat="1" ht="15.75" x14ac:dyDescent="0.25">
      <c r="A14" s="185" t="s">
        <v>86</v>
      </c>
      <c r="B14" s="183"/>
    </row>
    <row r="15" spans="1:2" s="82" customFormat="1" ht="15.75" x14ac:dyDescent="0.25">
      <c r="A15" s="185" t="s">
        <v>87</v>
      </c>
      <c r="B15" s="183"/>
    </row>
    <row r="16" spans="1:2" s="82" customFormat="1" ht="15.75" x14ac:dyDescent="0.25">
      <c r="A16" s="182" t="s">
        <v>88</v>
      </c>
      <c r="B16" s="183"/>
    </row>
    <row r="17" spans="1:2" s="82" customFormat="1" ht="15.75" x14ac:dyDescent="0.25">
      <c r="A17" s="185" t="s">
        <v>89</v>
      </c>
      <c r="B17" s="183"/>
    </row>
    <row r="18" spans="1:2" s="82" customFormat="1" ht="15.75" x14ac:dyDescent="0.25">
      <c r="A18" s="185" t="s">
        <v>90</v>
      </c>
      <c r="B18" s="183"/>
    </row>
    <row r="19" spans="1:2" s="82" customFormat="1" ht="15.75" x14ac:dyDescent="0.25">
      <c r="A19" s="185" t="s">
        <v>91</v>
      </c>
      <c r="B19" s="183"/>
    </row>
    <row r="20" spans="1:2" s="82" customFormat="1" ht="15.75" x14ac:dyDescent="0.25">
      <c r="A20" s="185" t="s">
        <v>92</v>
      </c>
      <c r="B20" s="183"/>
    </row>
    <row r="21" spans="1:2" s="82" customFormat="1" ht="15.75" x14ac:dyDescent="0.25">
      <c r="A21" s="185" t="s">
        <v>117</v>
      </c>
      <c r="B21" s="183"/>
    </row>
    <row r="22" spans="1:2" s="82" customFormat="1" ht="15.75" x14ac:dyDescent="0.25">
      <c r="A22" s="182" t="s">
        <v>94</v>
      </c>
      <c r="B22" s="183"/>
    </row>
    <row r="23" spans="1:2" s="82" customFormat="1" ht="15.75" x14ac:dyDescent="0.25">
      <c r="A23" s="185" t="s">
        <v>95</v>
      </c>
      <c r="B23" s="183"/>
    </row>
    <row r="24" spans="1:2" s="82" customFormat="1" ht="15.75" x14ac:dyDescent="0.25">
      <c r="A24" s="185" t="s">
        <v>96</v>
      </c>
      <c r="B24" s="183"/>
    </row>
    <row r="25" spans="1:2" s="82" customFormat="1" ht="15.75" x14ac:dyDescent="0.25">
      <c r="A25" s="182" t="s">
        <v>97</v>
      </c>
      <c r="B25" s="183"/>
    </row>
    <row r="26" spans="1:2" s="82" customFormat="1" ht="15.75" x14ac:dyDescent="0.25">
      <c r="A26" s="185" t="s">
        <v>98</v>
      </c>
      <c r="B26" s="183"/>
    </row>
    <row r="27" spans="1:2" s="82" customFormat="1" ht="15.75" x14ac:dyDescent="0.25">
      <c r="A27" s="185" t="s">
        <v>99</v>
      </c>
      <c r="B27" s="183"/>
    </row>
    <row r="28" spans="1:2" s="82" customFormat="1" ht="15.75" x14ac:dyDescent="0.25">
      <c r="A28" s="182" t="s">
        <v>100</v>
      </c>
      <c r="B28" s="183"/>
    </row>
    <row r="29" spans="1:2" s="82" customFormat="1" ht="15.75" x14ac:dyDescent="0.25">
      <c r="A29" s="185" t="s">
        <v>101</v>
      </c>
      <c r="B29" s="183"/>
    </row>
    <row r="30" spans="1:2" s="82" customFormat="1" ht="15.75" x14ac:dyDescent="0.25">
      <c r="A30" s="185" t="s">
        <v>102</v>
      </c>
      <c r="B30" s="183"/>
    </row>
    <row r="31" spans="1:2" s="82" customFormat="1" ht="15.75" x14ac:dyDescent="0.25">
      <c r="A31" s="185" t="s">
        <v>103</v>
      </c>
      <c r="B31" s="183"/>
    </row>
    <row r="32" spans="1:2" s="82" customFormat="1" ht="15.75" x14ac:dyDescent="0.25">
      <c r="A32" s="185" t="s">
        <v>104</v>
      </c>
      <c r="B32" s="183"/>
    </row>
    <row r="33" spans="1:2" s="82" customFormat="1" ht="15.75" x14ac:dyDescent="0.25">
      <c r="A33" s="185" t="s">
        <v>105</v>
      </c>
      <c r="B33" s="183"/>
    </row>
    <row r="34" spans="1:2" s="82" customFormat="1" ht="15.75" x14ac:dyDescent="0.25">
      <c r="A34" s="185" t="s">
        <v>106</v>
      </c>
      <c r="B34" s="183"/>
    </row>
    <row r="35" spans="1:2" s="82" customFormat="1" ht="15.75" x14ac:dyDescent="0.25">
      <c r="A35" s="182" t="s">
        <v>107</v>
      </c>
      <c r="B35" s="183"/>
    </row>
    <row r="36" spans="1:2" s="82" customFormat="1" ht="15.75" x14ac:dyDescent="0.25">
      <c r="A36" s="185" t="s">
        <v>108</v>
      </c>
      <c r="B36" s="183"/>
    </row>
    <row r="37" spans="1:2" s="82" customFormat="1" ht="15.75" x14ac:dyDescent="0.25">
      <c r="A37" s="185" t="s">
        <v>109</v>
      </c>
      <c r="B37" s="183"/>
    </row>
    <row r="38" spans="1:2" s="82" customFormat="1" ht="15.75" x14ac:dyDescent="0.25">
      <c r="A38" s="185" t="s">
        <v>110</v>
      </c>
      <c r="B38" s="183"/>
    </row>
    <row r="39" spans="1:2" s="82" customFormat="1" ht="15.75" x14ac:dyDescent="0.25">
      <c r="A39" s="185"/>
      <c r="B39" s="183"/>
    </row>
    <row r="40" spans="1:2" s="82" customFormat="1" ht="15.75" x14ac:dyDescent="0.25">
      <c r="A40" s="185"/>
      <c r="B40" s="183"/>
    </row>
    <row r="41" spans="1:2" s="148" customFormat="1" ht="15.75" customHeight="1" x14ac:dyDescent="0.35">
      <c r="A41" s="146" t="s">
        <v>20</v>
      </c>
      <c r="B41" s="147">
        <f>SUM(B5:B40)</f>
        <v>0</v>
      </c>
    </row>
    <row r="42" spans="1:2" ht="15.75" x14ac:dyDescent="0.25">
      <c r="A42" s="145"/>
      <c r="B42" s="145"/>
    </row>
    <row r="43" spans="1:2" x14ac:dyDescent="0.25">
      <c r="B43"/>
    </row>
    <row r="44" spans="1:2" x14ac:dyDescent="0.25">
      <c r="B44"/>
    </row>
    <row r="45" spans="1:2" x14ac:dyDescent="0.25">
      <c r="B45"/>
    </row>
    <row r="46" spans="1:2" x14ac:dyDescent="0.25">
      <c r="B46"/>
    </row>
    <row r="47" spans="1:2" x14ac:dyDescent="0.25">
      <c r="B47"/>
    </row>
    <row r="48" spans="1: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sheetData>
  <mergeCells count="2">
    <mergeCell ref="A1:B1"/>
    <mergeCell ref="A3:B3"/>
  </mergeCells>
  <printOptions horizontalCentered="1" verticalCentered="1"/>
  <pageMargins left="0.7" right="0.7" top="0.5" bottom="0.2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64F4-21B6-4654-9A97-AA405845ABDA}">
  <sheetPr>
    <tabColor rgb="FF00B0F0"/>
  </sheetPr>
  <dimension ref="A1:B14"/>
  <sheetViews>
    <sheetView workbookViewId="0"/>
  </sheetViews>
  <sheetFormatPr defaultRowHeight="15" x14ac:dyDescent="0.25"/>
  <cols>
    <col min="1" max="1" width="42" bestFit="1" customWidth="1"/>
    <col min="2" max="2" width="89.85546875" bestFit="1" customWidth="1"/>
  </cols>
  <sheetData>
    <row r="1" spans="1:2" ht="22.5" customHeight="1" x14ac:dyDescent="0.3">
      <c r="A1" s="201" t="s">
        <v>118</v>
      </c>
      <c r="B1" s="9"/>
    </row>
    <row r="2" spans="1:2" x14ac:dyDescent="0.25">
      <c r="A2" s="11" t="s">
        <v>119</v>
      </c>
      <c r="B2" s="12" t="s">
        <v>120</v>
      </c>
    </row>
    <row r="3" spans="1:2" x14ac:dyDescent="0.25">
      <c r="A3" s="11" t="s">
        <v>121</v>
      </c>
      <c r="B3" s="12" t="s">
        <v>122</v>
      </c>
    </row>
    <row r="4" spans="1:2" x14ac:dyDescent="0.25">
      <c r="A4" s="11" t="s">
        <v>123</v>
      </c>
      <c r="B4" s="12" t="s">
        <v>124</v>
      </c>
    </row>
    <row r="5" spans="1:2" x14ac:dyDescent="0.25">
      <c r="A5" s="11" t="s">
        <v>125</v>
      </c>
      <c r="B5" s="12" t="s">
        <v>126</v>
      </c>
    </row>
    <row r="6" spans="1:2" x14ac:dyDescent="0.25">
      <c r="A6" s="11" t="s">
        <v>127</v>
      </c>
      <c r="B6" s="12" t="s">
        <v>128</v>
      </c>
    </row>
    <row r="7" spans="1:2" x14ac:dyDescent="0.25">
      <c r="A7" s="11" t="s">
        <v>129</v>
      </c>
      <c r="B7" s="12" t="s">
        <v>130</v>
      </c>
    </row>
    <row r="8" spans="1:2" x14ac:dyDescent="0.25">
      <c r="A8" s="11" t="s">
        <v>131</v>
      </c>
      <c r="B8" s="12" t="s">
        <v>132</v>
      </c>
    </row>
    <row r="9" spans="1:2" x14ac:dyDescent="0.25">
      <c r="A9" s="11" t="s">
        <v>133</v>
      </c>
      <c r="B9" s="12" t="s">
        <v>134</v>
      </c>
    </row>
    <row r="10" spans="1:2" ht="24.75" customHeight="1" x14ac:dyDescent="0.3">
      <c r="A10" s="202" t="s">
        <v>135</v>
      </c>
      <c r="B10" s="10"/>
    </row>
    <row r="11" spans="1:2" x14ac:dyDescent="0.25">
      <c r="A11" s="13" t="s">
        <v>136</v>
      </c>
      <c r="B11" s="14" t="s">
        <v>137</v>
      </c>
    </row>
    <row r="12" spans="1:2" x14ac:dyDescent="0.25">
      <c r="A12" s="13" t="s">
        <v>138</v>
      </c>
      <c r="B12" s="14" t="s">
        <v>139</v>
      </c>
    </row>
    <row r="13" spans="1:2" x14ac:dyDescent="0.25">
      <c r="A13" s="13" t="s">
        <v>140</v>
      </c>
      <c r="B13" s="14" t="s">
        <v>141</v>
      </c>
    </row>
    <row r="14" spans="1:2" x14ac:dyDescent="0.25">
      <c r="A14" s="13" t="s">
        <v>142</v>
      </c>
      <c r="B14" s="14" t="s">
        <v>143</v>
      </c>
    </row>
  </sheetData>
  <sheetProtection algorithmName="SHA-512" hashValue="cpTm5g7uTtUYKMndl3GJiry0h174A9wi1FsYgJRZV3ueX2TOCvtJt0tQJp4ZSINxhQVHBcs9yeiWy3xclEgA8w==" saltValue="T+E2jILOYxqN8hxMaXf0BQ==" spinCount="100000" sheet="1" objects="1" scenarios="1"/>
  <hyperlinks>
    <hyperlink ref="B3" r:id="rId1" xr:uid="{83A7CC52-B505-4D8F-8E9F-8B5211715832}"/>
    <hyperlink ref="B5" r:id="rId2" xr:uid="{189772F8-2FC7-40E3-A9F2-FD8E820B26F4}"/>
    <hyperlink ref="B6" r:id="rId3" xr:uid="{7B5CB20D-D68B-4132-8EE1-0FBAE60C6E8C}"/>
    <hyperlink ref="B11" r:id="rId4" xr:uid="{0B436347-B089-43B0-82F9-B6893D8E678C}"/>
    <hyperlink ref="B12" r:id="rId5" xr:uid="{D6920A4C-C8CE-487C-BCB2-1E19C78E0C21}"/>
    <hyperlink ref="B13" r:id="rId6" xr:uid="{85A5F48C-7135-4B49-9F31-F8821C30C379}"/>
    <hyperlink ref="B14" r:id="rId7" location="get-help-now " xr:uid="{BCC18732-5651-4F47-815C-2280D1559730}"/>
    <hyperlink ref="B2" r:id="rId8" xr:uid="{14AFCF75-4D01-469D-A6B7-CD35017EAA8E}"/>
    <hyperlink ref="B7" r:id="rId9" xr:uid="{D4B76ED8-A5B5-4F98-9DE5-14AE779B2506}"/>
    <hyperlink ref="B4" r:id="rId10" xr:uid="{F4427705-4736-4F67-8416-DC58FA9C0015}"/>
    <hyperlink ref="B8" r:id="rId11" xr:uid="{428D78A1-8876-4BAA-BCCC-6D4A3FFFA390}"/>
    <hyperlink ref="B9" r:id="rId12" xr:uid="{C6B20D66-9F91-4522-A443-C7C1D1284C59}"/>
  </hyperlinks>
  <pageMargins left="0.7" right="0.7" top="0.75" bottom="0.75" header="0.3" footer="0.3"/>
  <pageSetup orientation="portrait"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FF3F-EE42-4ADD-992F-789859B62270}">
  <dimension ref="B1:E35"/>
  <sheetViews>
    <sheetView topLeftCell="A9" workbookViewId="0">
      <selection activeCell="B22" sqref="B22"/>
    </sheetView>
  </sheetViews>
  <sheetFormatPr defaultRowHeight="15" x14ac:dyDescent="0.25"/>
  <cols>
    <col min="1" max="1" width="3.140625" customWidth="1"/>
    <col min="2" max="2" width="35.7109375" customWidth="1"/>
    <col min="3" max="3" width="15.42578125" customWidth="1"/>
  </cols>
  <sheetData>
    <row r="1" spans="2:5" ht="15.75" thickBot="1" x14ac:dyDescent="0.3">
      <c r="C1" s="41" t="s">
        <v>144</v>
      </c>
    </row>
    <row r="2" spans="2:5" x14ac:dyDescent="0.25">
      <c r="B2" s="37" t="s">
        <v>145</v>
      </c>
      <c r="C2" s="38" t="s">
        <v>146</v>
      </c>
      <c r="E2" s="42"/>
    </row>
    <row r="3" spans="2:5" x14ac:dyDescent="0.25">
      <c r="B3" s="29" t="s">
        <v>147</v>
      </c>
      <c r="C3" s="31">
        <v>74.099999999999994</v>
      </c>
    </row>
    <row r="4" spans="2:5" x14ac:dyDescent="0.25">
      <c r="B4" s="29" t="s">
        <v>148</v>
      </c>
      <c r="C4" s="31">
        <v>105.6</v>
      </c>
    </row>
    <row r="5" spans="2:5" x14ac:dyDescent="0.25">
      <c r="B5" s="29" t="s">
        <v>149</v>
      </c>
      <c r="C5" s="31">
        <v>22.9</v>
      </c>
    </row>
    <row r="6" spans="2:5" x14ac:dyDescent="0.25">
      <c r="B6" s="29" t="s">
        <v>150</v>
      </c>
      <c r="C6" s="31">
        <v>55</v>
      </c>
    </row>
    <row r="7" spans="2:5" x14ac:dyDescent="0.25">
      <c r="B7" s="29" t="s">
        <v>151</v>
      </c>
      <c r="C7" s="31">
        <v>25</v>
      </c>
    </row>
    <row r="8" spans="2:5" x14ac:dyDescent="0.25">
      <c r="B8" s="29" t="s">
        <v>152</v>
      </c>
      <c r="C8" s="31">
        <v>28.6</v>
      </c>
    </row>
    <row r="9" spans="2:5" ht="15.75" thickBot="1" x14ac:dyDescent="0.3">
      <c r="B9" s="30" t="s">
        <v>153</v>
      </c>
      <c r="C9" s="32">
        <v>16</v>
      </c>
    </row>
    <row r="10" spans="2:5" ht="15.75" thickBot="1" x14ac:dyDescent="0.3">
      <c r="B10" s="1"/>
      <c r="C10" s="1"/>
    </row>
    <row r="11" spans="2:5" x14ac:dyDescent="0.25">
      <c r="B11" s="39" t="s">
        <v>154</v>
      </c>
      <c r="C11" s="38" t="s">
        <v>146</v>
      </c>
    </row>
    <row r="12" spans="2:5" x14ac:dyDescent="0.25">
      <c r="B12" s="28" t="s">
        <v>155</v>
      </c>
      <c r="C12" s="31">
        <v>15</v>
      </c>
    </row>
    <row r="13" spans="2:5" x14ac:dyDescent="0.25">
      <c r="B13" s="28" t="s">
        <v>156</v>
      </c>
      <c r="C13" s="31">
        <v>30</v>
      </c>
    </row>
    <row r="14" spans="2:5" x14ac:dyDescent="0.25">
      <c r="B14" s="28" t="s">
        <v>157</v>
      </c>
      <c r="C14" s="31">
        <v>50</v>
      </c>
    </row>
    <row r="15" spans="2:5" ht="15.75" thickBot="1" x14ac:dyDescent="0.3">
      <c r="B15" s="34" t="s">
        <v>158</v>
      </c>
      <c r="C15" s="32">
        <v>75</v>
      </c>
    </row>
    <row r="16" spans="2:5" x14ac:dyDescent="0.25">
      <c r="B16" s="35"/>
      <c r="C16" s="36"/>
    </row>
    <row r="17" spans="2:3" x14ac:dyDescent="0.25">
      <c r="B17" t="s">
        <v>159</v>
      </c>
      <c r="C17" s="15" t="s">
        <v>160</v>
      </c>
    </row>
    <row r="18" spans="2:3" x14ac:dyDescent="0.25">
      <c r="C18" t="s">
        <v>161</v>
      </c>
    </row>
    <row r="19" spans="2:3" x14ac:dyDescent="0.25">
      <c r="B19" t="s">
        <v>162</v>
      </c>
      <c r="C19" s="66" t="s">
        <v>53</v>
      </c>
    </row>
    <row r="20" spans="2:3" x14ac:dyDescent="0.25">
      <c r="B20" t="s">
        <v>163</v>
      </c>
      <c r="C20" s="66" t="s">
        <v>54</v>
      </c>
    </row>
    <row r="21" spans="2:3" x14ac:dyDescent="0.25">
      <c r="C21" s="66" t="s">
        <v>55</v>
      </c>
    </row>
    <row r="22" spans="2:3" x14ac:dyDescent="0.25">
      <c r="C22" s="66" t="s">
        <v>59</v>
      </c>
    </row>
    <row r="23" spans="2:3" x14ac:dyDescent="0.25">
      <c r="C23" s="66" t="s">
        <v>60</v>
      </c>
    </row>
    <row r="24" spans="2:3" x14ac:dyDescent="0.25">
      <c r="C24" s="66" t="s">
        <v>61</v>
      </c>
    </row>
    <row r="25" spans="2:3" x14ac:dyDescent="0.25">
      <c r="C25" s="66" t="s">
        <v>62</v>
      </c>
    </row>
    <row r="26" spans="2:3" x14ac:dyDescent="0.25">
      <c r="C26" s="66" t="s">
        <v>65</v>
      </c>
    </row>
    <row r="27" spans="2:3" x14ac:dyDescent="0.25">
      <c r="C27" s="66" t="s">
        <v>66</v>
      </c>
    </row>
    <row r="28" spans="2:3" x14ac:dyDescent="0.25">
      <c r="C28" s="66" t="s">
        <v>67</v>
      </c>
    </row>
    <row r="29" spans="2:3" x14ac:dyDescent="0.25">
      <c r="C29" s="66" t="s">
        <v>68</v>
      </c>
    </row>
    <row r="30" spans="2:3" x14ac:dyDescent="0.25">
      <c r="C30" s="66" t="s">
        <v>69</v>
      </c>
    </row>
    <row r="31" spans="2:3" x14ac:dyDescent="0.25">
      <c r="C31" s="66" t="s">
        <v>70</v>
      </c>
    </row>
    <row r="32" spans="2:3" x14ac:dyDescent="0.25">
      <c r="C32" s="66" t="s">
        <v>71</v>
      </c>
    </row>
    <row r="33" spans="3:3" x14ac:dyDescent="0.25">
      <c r="C33" s="66" t="s">
        <v>72</v>
      </c>
    </row>
    <row r="34" spans="3:3" x14ac:dyDescent="0.25">
      <c r="C34" s="66" t="s">
        <v>73</v>
      </c>
    </row>
    <row r="35" spans="3:3" x14ac:dyDescent="0.25">
      <c r="C35" s="66" t="s">
        <v>74</v>
      </c>
    </row>
  </sheetData>
  <sheetProtection algorithmName="SHA-512" hashValue="8gG9ep6HTL7UTLmcbL//wHMwaKLbIZ7f9BvH4v95qvQPMWv4aFtkPZgOcrNL+JM3JZ8BnL3M99pjoqMIhcUWKg==" saltValue="NK8bl608kYzGc0iWWLIL6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2" ma:contentTypeDescription="Create a new document." ma:contentTypeScope="" ma:versionID="1167e370b4e9a30e3cc48bdead7598d0">
  <xsd:schema xmlns:xsd="http://www.w3.org/2001/XMLSchema" xmlns:xs="http://www.w3.org/2001/XMLSchema" xmlns:p="http://schemas.microsoft.com/office/2006/metadata/properties" xmlns:ns2="4614225c-1bb3-44bc-8f35-cc573c803efb" targetNamespace="http://schemas.microsoft.com/office/2006/metadata/properties" ma:root="true" ma:fieldsID="4a214015151b0fee59ae8441be2d56bf"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MediaLengthInSeconds xmlns="4614225c-1bb3-44bc-8f35-cc573c803e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DA9038-A677-4AE2-A1E9-1BD10921F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4225c-1bb3-44bc-8f35-cc573c803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30D6E5-4C3C-4898-A0FB-FC1CEF26CD95}">
  <ds:schemaRefs>
    <ds:schemaRef ds:uri="http://schemas.microsoft.com/office/2006/documentManagement/types"/>
    <ds:schemaRef ds:uri="http://purl.org/dc/elements/1.1/"/>
    <ds:schemaRef ds:uri="http://schemas.microsoft.com/office/2006/metadata/properties"/>
    <ds:schemaRef ds:uri="4614225c-1bb3-44bc-8f35-cc573c803efb"/>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934D5C2-204A-472E-8298-7DF1A4313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Costs &amp; Resources</vt:lpstr>
      <vt:lpstr>Spending Plan - ON Campus</vt:lpstr>
      <vt:lpstr>Spending Plan - OFF Campus</vt:lpstr>
      <vt:lpstr>Campus Resources</vt:lpstr>
      <vt:lpstr>Fees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Glenda Eichman</cp:lastModifiedBy>
  <cp:revision/>
  <dcterms:created xsi:type="dcterms:W3CDTF">2008-10-13T13:30:46Z</dcterms:created>
  <dcterms:modified xsi:type="dcterms:W3CDTF">2024-09-11T18:44:55Z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Order">
    <vt:r8>225600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